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y Drive\August 2018\Assessment\2022-23 Assess Data\"/>
    </mc:Choice>
  </mc:AlternateContent>
  <bookViews>
    <workbookView xWindow="-110" yWindow="-110" windowWidth="23260" windowHeight="12580"/>
  </bookViews>
  <sheets>
    <sheet name="Summary" sheetId="2" r:id="rId1"/>
    <sheet name="Data" sheetId="1" r:id="rId2"/>
  </sheets>
  <definedNames>
    <definedName name="_xlnm._FilterDatabase" localSheetId="1" hidden="1">Data!$A$2:$AA$13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2" l="1"/>
  <c r="E43" i="2" l="1"/>
  <c r="G41" i="2" a="1"/>
  <c r="G41" i="2" s="1"/>
  <c r="G40" i="2" a="1"/>
  <c r="G40" i="2" s="1"/>
  <c r="G39" i="2" a="1"/>
  <c r="G39" i="2" s="1"/>
  <c r="G37" i="2" a="1"/>
  <c r="G37" i="2" s="1"/>
  <c r="G36" i="2" a="1"/>
  <c r="G36" i="2" s="1"/>
  <c r="G35" i="2" a="1"/>
  <c r="G35" i="2" s="1"/>
  <c r="G33" i="2" a="1"/>
  <c r="G33" i="2" s="1"/>
  <c r="G32" i="2" a="1"/>
  <c r="G32" i="2" s="1"/>
  <c r="G31" i="2" a="1"/>
  <c r="G31" i="2" s="1"/>
  <c r="G30" i="2" a="1"/>
  <c r="G30" i="2" s="1"/>
  <c r="G29" i="2" a="1"/>
  <c r="G29" i="2" s="1"/>
  <c r="G28" i="2" a="1"/>
  <c r="G28" i="2" s="1"/>
  <c r="G27" i="2" a="1"/>
  <c r="G27" i="2" s="1"/>
  <c r="F41" i="2" a="1"/>
  <c r="F41" i="2" s="1"/>
  <c r="F40" i="2" a="1"/>
  <c r="F40" i="2" s="1"/>
  <c r="F39" i="2" a="1"/>
  <c r="F39" i="2" s="1"/>
  <c r="F37" i="2" a="1"/>
  <c r="F37" i="2" s="1"/>
  <c r="F36" i="2" a="1"/>
  <c r="F36" i="2" s="1"/>
  <c r="F35" i="2" a="1"/>
  <c r="F35" i="2" s="1"/>
  <c r="F33" i="2" a="1"/>
  <c r="F33" i="2" s="1"/>
  <c r="F32" i="2" a="1"/>
  <c r="F32" i="2" s="1"/>
  <c r="F31" i="2" a="1"/>
  <c r="F31" i="2" s="1"/>
  <c r="F30" i="2" a="1"/>
  <c r="F30" i="2" s="1"/>
  <c r="F29" i="2" a="1"/>
  <c r="F29" i="2" s="1"/>
  <c r="F28" i="2" a="1"/>
  <c r="F28" i="2" s="1"/>
  <c r="F27" i="2" a="1"/>
  <c r="F27" i="2" s="1"/>
  <c r="G24" i="2" a="1"/>
  <c r="G24" i="2" s="1"/>
  <c r="G23" i="2" a="1"/>
  <c r="G23" i="2" s="1"/>
  <c r="G22" i="2" a="1"/>
  <c r="G22" i="2" s="1"/>
  <c r="G21" i="2" a="1"/>
  <c r="G21" i="2" s="1"/>
  <c r="G20" i="2" a="1"/>
  <c r="G20" i="2" s="1"/>
  <c r="G19" i="2" a="1"/>
  <c r="G19" i="2" s="1"/>
  <c r="G9" i="2" s="1"/>
  <c r="G18" i="2" a="1"/>
  <c r="G18" i="2" s="1"/>
  <c r="G25" i="2" a="1"/>
  <c r="G25" i="2" s="1"/>
  <c r="F25" i="2" a="1"/>
  <c r="F25" i="2" s="1"/>
  <c r="F24" i="2" a="1"/>
  <c r="F24" i="2" s="1"/>
  <c r="F23" i="2" a="1"/>
  <c r="F23" i="2" s="1"/>
  <c r="F22" i="2" a="1"/>
  <c r="F22" i="2" s="1"/>
  <c r="F21" i="2" a="1"/>
  <c r="F21" i="2" s="1"/>
  <c r="F20" i="2" a="1"/>
  <c r="F20" i="2" s="1"/>
  <c r="F19" i="2" a="1"/>
  <c r="F19" i="2" s="1"/>
  <c r="F9" i="2" s="1"/>
  <c r="F18" i="2" a="1"/>
  <c r="F18" i="2" s="1"/>
  <c r="F17" i="2" a="1"/>
  <c r="F17" i="2" s="1"/>
  <c r="G17" i="2" a="1"/>
  <c r="G17" i="2" s="1"/>
  <c r="F11" i="2" l="1"/>
  <c r="G10" i="2"/>
  <c r="G7" i="2"/>
  <c r="F8" i="2"/>
  <c r="F7" i="2"/>
  <c r="G8" i="2"/>
  <c r="F10" i="2"/>
  <c r="G11" i="2"/>
  <c r="H24" i="2"/>
  <c r="H41" i="2"/>
  <c r="H40" i="2"/>
  <c r="H37" i="2"/>
  <c r="H36" i="2"/>
  <c r="H35" i="2"/>
  <c r="H33" i="2"/>
  <c r="H32" i="2"/>
  <c r="H29" i="2"/>
  <c r="H28" i="2"/>
  <c r="H39" i="2"/>
  <c r="H30" i="2"/>
  <c r="H31" i="2"/>
  <c r="H27" i="2"/>
  <c r="F5" i="2"/>
  <c r="H10" i="2" l="1"/>
  <c r="H17" i="2"/>
  <c r="H19" i="2"/>
  <c r="H21" i="2"/>
  <c r="H22" i="2"/>
  <c r="H18" i="2"/>
  <c r="H20" i="2"/>
  <c r="H23" i="2"/>
  <c r="H25" i="2"/>
  <c r="H9" i="2" l="1"/>
  <c r="H7" i="2"/>
  <c r="H11" i="2"/>
  <c r="H8" i="2" l="1"/>
  <c r="H43" i="2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<sst xmlns="http://schemas.openxmlformats.org/spreadsheetml/2006/main" count="380" uniqueCount="98">
  <si>
    <t>Category Summaries</t>
  </si>
  <si>
    <t>State Average</t>
  </si>
  <si>
    <r>
      <t>Efficacy</t>
    </r>
    <r>
      <rPr>
        <vertAlign val="superscript"/>
        <sz val="11"/>
        <color rgb="FF000000"/>
        <rFont val="Calibri"/>
        <family val="2"/>
        <scheme val="minor"/>
      </rPr>
      <t>1</t>
    </r>
  </si>
  <si>
    <t>Total N</t>
  </si>
  <si>
    <t>%</t>
  </si>
  <si>
    <t>Meeting Student Needs</t>
  </si>
  <si>
    <t>Technology</t>
  </si>
  <si>
    <t>Instructional Strategies and Assessment</t>
  </si>
  <si>
    <t>Professionalism</t>
  </si>
  <si>
    <t>Individual Questions</t>
  </si>
  <si>
    <t>Cornerstone University</t>
  </si>
  <si>
    <t>English learners?</t>
  </si>
  <si>
    <t>high performing students?</t>
  </si>
  <si>
    <t>students from culturally diverse backgrounds?</t>
  </si>
  <si>
    <t>students with special needs or disabilities?</t>
  </si>
  <si>
    <t>students experiencing trauma?</t>
  </si>
  <si>
    <t>each individual student's learning abilities and needs?</t>
  </si>
  <si>
    <t>support all students in making connections to prior knowledge and experiences?</t>
  </si>
  <si>
    <t>implement multiple strategies to present key content area(s) concepts?</t>
  </si>
  <si>
    <t>organize the learning environment to guide student engagement during instructional time?</t>
  </si>
  <si>
    <t>Survey Responses</t>
  </si>
  <si>
    <t># Surveys Sent</t>
  </si>
  <si>
    <t>Response Rate</t>
  </si>
  <si>
    <r>
      <t>Response Rate</t>
    </r>
    <r>
      <rPr>
        <b/>
        <vertAlign val="superscript"/>
        <sz val="15"/>
        <color rgb="FF000000"/>
        <rFont val="Calibri"/>
        <family val="2"/>
        <scheme val="minor"/>
      </rPr>
      <t>3</t>
    </r>
  </si>
  <si>
    <r>
      <rPr>
        <vertAlign val="superscript"/>
        <sz val="11"/>
        <color rgb="FF000000"/>
        <rFont val="Calibri"/>
        <family val="2"/>
        <scheme val="minor"/>
      </rPr>
      <t>3</t>
    </r>
    <r>
      <rPr>
        <sz val="11"/>
        <color indexed="8"/>
        <rFont val="Calibri"/>
        <family val="2"/>
        <scheme val="minor"/>
      </rPr>
      <t xml:space="preserve"> Prospective survey respondents never reached (e.g., email invitation bounce backs) are removed from the N count.</t>
    </r>
  </si>
  <si>
    <t>Recipient Email</t>
  </si>
  <si>
    <t>To a Moderate Extent</t>
  </si>
  <si>
    <t>To a Small Extent</t>
  </si>
  <si>
    <t>To a Great Extent</t>
  </si>
  <si>
    <t>Not at All</t>
  </si>
  <si>
    <t>As a first-year teacher, compared to other first-year teachers, to what extent is [TeacherName] able to...</t>
  </si>
  <si>
    <t>utilize available technology to enhance the learning experience of students?</t>
  </si>
  <si>
    <t>implement strategies which maximize student engagement to support positive student behavior?</t>
  </si>
  <si>
    <t>implement literacy and reading strategies appropriate to their content area(s) and grade level(s)?</t>
  </si>
  <si>
    <t>differentiate instruction based on student assessment data to support each student's academic achievement?</t>
  </si>
  <si>
    <t>support each student's socioemotional (e.g., social, emotional, psychological) development with instructional strategies and resources?</t>
  </si>
  <si>
    <t>understand and make accommodations based on a student's IEP or Section 504 plan?</t>
  </si>
  <si>
    <t xml:space="preserve">As a first-year teacher, compared to other first-year teachers, to what extent can [TeacherName] apply instructional strategies and resources to support... </t>
  </si>
  <si>
    <t xml:space="preserve">As a first-year teacher, compared to other first-year teachers, to what extent is [TeacherName] able to build positive relationships with. . . </t>
  </si>
  <si>
    <t>students?</t>
  </si>
  <si>
    <t>families/caregivers?</t>
  </si>
  <si>
    <t>colleagues?</t>
  </si>
  <si>
    <t xml:space="preserve">As a first-year teacher, compared to other first-year teachers, to what extent is [TeacherName] able to... </t>
  </si>
  <si>
    <t>demonstrate responsiveness and flexibility to unexpected situations which arise?</t>
  </si>
  <si>
    <t>act in a manner consistent with ethical and professional educator expectations?</t>
  </si>
  <si>
    <t>utilize constructive criticism to reflect upon and improve practice?</t>
  </si>
  <si>
    <t>low performing students?</t>
  </si>
  <si>
    <t>External Relationships</t>
  </si>
  <si>
    <t>If you have any comments or feedback regarding [Field-TeacherName] or their preparation to share with their provider, please provide it here.</t>
  </si>
  <si>
    <t>No Opportunity to Observe</t>
  </si>
  <si>
    <t>scott.akom@mcbain.org</t>
  </si>
  <si>
    <t>ACACIA SMITH</t>
  </si>
  <si>
    <t>afrias@central-montcalm.org</t>
  </si>
  <si>
    <t>ASHLEY HEYBOER</t>
  </si>
  <si>
    <t>Ashley performed as a first teacher very well.  She was confident, handled multitasking, and wasn’t afraid to ask questions.</t>
  </si>
  <si>
    <t>mcorona@bdalecards.org</t>
  </si>
  <si>
    <t>BRAELYN HILL</t>
  </si>
  <si>
    <t>bcorbett@alleganps.org</t>
  </si>
  <si>
    <t>CHELSEA LAUTO</t>
  </si>
  <si>
    <t>renemartin@alleganps.org</t>
  </si>
  <si>
    <t>CHLOE DEVRIES</t>
  </si>
  <si>
    <t>Very well prepared young teacher. We are very impressed with her.</t>
  </si>
  <si>
    <t>aapsey@zps.org</t>
  </si>
  <si>
    <t>CIERRA LANGEJANS</t>
  </si>
  <si>
    <t>yildiz@mmsaonline.org</t>
  </si>
  <si>
    <t>EMILY ERVIN</t>
  </si>
  <si>
    <t>jennifer.goodman@pwschools.org</t>
  </si>
  <si>
    <t>JOSHUA MAGLEY</t>
  </si>
  <si>
    <t>jmroz@jpsonline.org</t>
  </si>
  <si>
    <t>MADISON HUNTER</t>
  </si>
  <si>
    <t>dkramer@hamiltonschools.us</t>
  </si>
  <si>
    <t>MORGAN RENKEMA</t>
  </si>
  <si>
    <t>karmin.bourdo@dkschools.org</t>
  </si>
  <si>
    <t>RAELEE VANDENBERG</t>
  </si>
  <si>
    <t>As a first-year teacher, compared to other first-year teachers, to what extent is [Field-TeacherName] able to...</t>
  </si>
  <si>
    <t>As a first-year teacher, compared to other first-year teachers, to what extent can [Field-TeacherName] apply instructional strategies and resources to support</t>
  </si>
  <si>
    <t>As a first-year teacher, compared to other first-year teachers, to what extent is [Field-TeacherName] able to build positive relationships with:</t>
  </si>
  <si>
    <t>As a first-year teacher, compared to other first-year teachers, to what extent is [Field-TeacherName] able to:</t>
  </si>
  <si>
    <t>Administrator Name</t>
  </si>
  <si>
    <t>Teacher Name</t>
  </si>
  <si>
    <t>Scott Akom</t>
  </si>
  <si>
    <t>Amy Frias</t>
  </si>
  <si>
    <t>Melissa Corona</t>
  </si>
  <si>
    <t>Becky Corbett</t>
  </si>
  <si>
    <t>Rene Martin</t>
  </si>
  <si>
    <t>Allyson Apsey</t>
  </si>
  <si>
    <t>Oguzhan Yildiz</t>
  </si>
  <si>
    <t>Jennifer Goodman</t>
  </si>
  <si>
    <t>Jonathan Mroz</t>
  </si>
  <si>
    <t>Dean Kramer</t>
  </si>
  <si>
    <t>Karmin Bourdo</t>
  </si>
  <si>
    <t>2021-22 Administrator Survey</t>
  </si>
  <si>
    <r>
      <t>Total N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</si>
  <si>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indexed="8"/>
        <rFont val="Calibri"/>
        <family val="2"/>
        <scheme val="minor"/>
      </rPr>
      <t xml:space="preserve"> "Not able to Observe" responses removed from the total N.</t>
    </r>
  </si>
  <si>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indexed="8"/>
        <rFont val="Calibri"/>
        <family val="2"/>
        <scheme val="minor"/>
      </rPr>
      <t xml:space="preserve"> Efficacy is defined as a response of "To a Great Extent" or "To a Moderate Extent" to the listed questions.</t>
    </r>
  </si>
  <si>
    <t>Survey Population: Teachers who, for the first time, appeared in the fall 2021 REP data collection as an MDE teacher.</t>
  </si>
  <si>
    <t>* Match the colors above with those below to identify the questions associated with each category.</t>
  </si>
  <si>
    <t>EPI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</si>
</sst>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vertAlign val="superscript"/>
      <sz val="15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3" fillId="2" borderId="2" xfId="0" applyFont="1" applyFill="1" applyBorder="1"/>
    <xf numFmtId="0" fontId="0" fillId="2" borderId="2" xfId="0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4" borderId="4" xfId="0" applyFill="1" applyBorder="1"/>
    <xf numFmtId="0" fontId="6" fillId="2" borderId="0" xfId="0" applyFont="1" applyFill="1"/>
    <xf numFmtId="0" fontId="0" fillId="2" borderId="0" xfId="0" applyFill="1" applyAlignment="1">
      <alignment horizontal="center" vertical="center" wrapText="1"/>
    </xf>
    <xf numFmtId="0" fontId="0" fillId="2" borderId="9" xfId="0" applyFill="1" applyBorder="1"/>
    <xf numFmtId="0" fontId="0" fillId="3" borderId="9" xfId="0" applyFill="1" applyBorder="1"/>
    <xf numFmtId="0" fontId="0" fillId="2" borderId="1" xfId="0" applyFill="1" applyBorder="1" applyAlignment="1">
      <alignment horizontal="center"/>
    </xf>
    <xf numFmtId="0" fontId="0" fillId="2" borderId="7" xfId="0" applyFill="1" applyBorder="1"/>
    <xf numFmtId="0" fontId="0" fillId="3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7" borderId="4" xfId="0" applyFill="1" applyBorder="1"/>
    <xf numFmtId="0" fontId="0" fillId="8" borderId="4" xfId="0" applyFill="1" applyBorder="1"/>
    <xf numFmtId="0" fontId="0" fillId="9" borderId="4" xfId="0" applyFill="1" applyBorder="1"/>
    <xf numFmtId="0" fontId="8" fillId="2" borderId="3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3" fillId="6" borderId="3" xfId="0" applyFont="1" applyFill="1" applyBorder="1" applyAlignment="1"/>
    <xf numFmtId="164" fontId="0" fillId="2" borderId="3" xfId="1" applyNumberFormat="1" applyFont="1" applyFill="1" applyBorder="1" applyAlignment="1">
      <alignment horizontal="center"/>
    </xf>
    <xf numFmtId="0" fontId="2" fillId="6" borderId="7" xfId="0" applyFont="1" applyFill="1" applyBorder="1" applyAlignment="1"/>
    <xf numFmtId="0" fontId="5" fillId="2" borderId="0" xfId="0" applyFont="1" applyFill="1" applyAlignment="1">
      <alignment horizontal="center" vertical="center"/>
    </xf>
    <xf numFmtId="0" fontId="0" fillId="6" borderId="1" xfId="0" applyFill="1" applyBorder="1"/>
    <xf numFmtId="0" fontId="12" fillId="2" borderId="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2" borderId="9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2" borderId="8" xfId="1" applyNumberFormat="1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2" fillId="6" borderId="3" xfId="0" applyFont="1" applyFill="1" applyBorder="1" applyAlignment="1"/>
    <xf numFmtId="0" fontId="2" fillId="9" borderId="7" xfId="0" applyFont="1" applyFill="1" applyBorder="1" applyAlignment="1"/>
    <xf numFmtId="0" fontId="0" fillId="11" borderId="4" xfId="0" applyFill="1" applyBorder="1"/>
    <xf numFmtId="0" fontId="0" fillId="10" borderId="4" xfId="0" applyFill="1" applyBorder="1"/>
    <xf numFmtId="0" fontId="9" fillId="2" borderId="9" xfId="0" applyFont="1" applyFill="1" applyBorder="1"/>
    <xf numFmtId="0" fontId="9" fillId="3" borderId="9" xfId="0" applyFont="1" applyFill="1" applyBorder="1"/>
    <xf numFmtId="0" fontId="6" fillId="12" borderId="3" xfId="0" applyFont="1" applyFill="1" applyBorder="1"/>
    <xf numFmtId="0" fontId="6" fillId="12" borderId="8" xfId="0" applyFont="1" applyFill="1" applyBorder="1" applyAlignment="1"/>
    <xf numFmtId="0" fontId="6" fillId="13" borderId="4" xfId="0" applyFont="1" applyFill="1" applyBorder="1" applyAlignment="1"/>
    <xf numFmtId="0" fontId="14" fillId="2" borderId="0" xfId="0" applyFont="1" applyFill="1" applyAlignment="1">
      <alignment horizontal="left" vertical="center"/>
    </xf>
    <xf numFmtId="0" fontId="13" fillId="15" borderId="7" xfId="0" applyFont="1" applyFill="1" applyBorder="1" applyAlignment="1">
      <alignment vertical="center"/>
    </xf>
    <xf numFmtId="0" fontId="13" fillId="15" borderId="3" xfId="0" applyFont="1" applyFill="1" applyBorder="1" applyAlignment="1">
      <alignment vertical="center"/>
    </xf>
    <xf numFmtId="0" fontId="13" fillId="15" borderId="8" xfId="0" applyFont="1" applyFill="1" applyBorder="1" applyAlignment="1">
      <alignment vertical="center"/>
    </xf>
    <xf numFmtId="0" fontId="13" fillId="16" borderId="7" xfId="0" applyFont="1" applyFill="1" applyBorder="1" applyAlignment="1">
      <alignment vertical="center" wrapText="1"/>
    </xf>
    <xf numFmtId="0" fontId="13" fillId="16" borderId="3" xfId="0" applyFont="1" applyFill="1" applyBorder="1" applyAlignment="1">
      <alignment vertical="center" wrapText="1"/>
    </xf>
    <xf numFmtId="0" fontId="13" fillId="16" borderId="8" xfId="0" applyFont="1" applyFill="1" applyBorder="1" applyAlignment="1">
      <alignment vertical="center" wrapText="1"/>
    </xf>
    <xf numFmtId="0" fontId="13" fillId="17" borderId="7" xfId="0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0" fontId="13" fillId="18" borderId="7" xfId="0" applyFont="1" applyFill="1" applyBorder="1" applyAlignment="1">
      <alignment vertical="center"/>
    </xf>
    <xf numFmtId="0" fontId="13" fillId="18" borderId="3" xfId="0" applyFont="1" applyFill="1" applyBorder="1" applyAlignment="1">
      <alignment vertical="center"/>
    </xf>
    <xf numFmtId="0" fontId="13" fillId="18" borderId="8" xfId="0" applyFont="1" applyFill="1" applyBorder="1" applyAlignment="1">
      <alignment vertical="center"/>
    </xf>
    <xf numFmtId="0" fontId="13" fillId="19" borderId="7" xfId="0" applyFont="1" applyFill="1" applyBorder="1" applyAlignment="1">
      <alignment vertical="center" wrapText="1"/>
    </xf>
    <xf numFmtId="0" fontId="13" fillId="19" borderId="3" xfId="0" applyFont="1" applyFill="1" applyBorder="1" applyAlignment="1">
      <alignment vertical="center" wrapText="1"/>
    </xf>
    <xf numFmtId="0" fontId="13" fillId="19" borderId="8" xfId="0" applyFont="1" applyFill="1" applyBorder="1" applyAlignment="1">
      <alignment vertical="center" wrapText="1"/>
    </xf>
    <xf numFmtId="0" fontId="13" fillId="16" borderId="4" xfId="0" applyFont="1" applyFill="1" applyBorder="1" applyAlignment="1">
      <alignment vertical="center" wrapText="1"/>
    </xf>
    <xf numFmtId="0" fontId="2" fillId="6" borderId="0" xfId="0" applyFont="1" applyFill="1" applyBorder="1" applyAlignment="1"/>
    <xf numFmtId="0" fontId="2" fillId="6" borderId="5" xfId="0" applyFont="1" applyFill="1" applyBorder="1" applyAlignment="1"/>
    <xf numFmtId="0" fontId="3" fillId="20" borderId="3" xfId="0" applyFont="1" applyFill="1" applyBorder="1" applyAlignment="1"/>
    <xf numFmtId="0" fontId="0" fillId="4" borderId="11" xfId="0" applyFill="1" applyBorder="1"/>
    <xf numFmtId="0" fontId="0" fillId="7" borderId="12" xfId="0" applyFill="1" applyBorder="1"/>
    <xf numFmtId="0" fontId="0" fillId="20" borderId="3" xfId="0" applyFill="1" applyBorder="1" applyAlignment="1">
      <alignment horizontal="center"/>
    </xf>
    <xf numFmtId="164" fontId="0" fillId="20" borderId="3" xfId="0" applyNumberFormat="1" applyFill="1" applyBorder="1" applyAlignment="1">
      <alignment horizontal="center"/>
    </xf>
    <xf numFmtId="164" fontId="0" fillId="20" borderId="8" xfId="1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top"/>
    </xf>
    <xf numFmtId="0" fontId="6" fillId="13" borderId="7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wrapText="1"/>
    </xf>
    <xf numFmtId="0" fontId="6" fillId="14" borderId="3" xfId="0" applyFont="1" applyFill="1" applyBorder="1" applyAlignment="1">
      <alignment horizontal="center" wrapText="1"/>
    </xf>
    <xf numFmtId="0" fontId="6" fillId="14" borderId="8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16" zoomScaleNormal="100" workbookViewId="0">
      <pane xSplit="8" topLeftCell="I1" activePane="topRight" state="frozen"/>
      <selection pane="topRight" activeCell="B7" sqref="B7"/>
    </sheetView>
  </sheetViews>
  <sheetFormatPr defaultColWidth="9.08984375" defaultRowHeight="14.5" x14ac:dyDescent="0.35"/>
  <cols>
    <col min="1" max="1" width="5.6328125" style="1" customWidth="1"/>
    <col min="2" max="2" width="94.453125" style="1" bestFit="1" customWidth="1"/>
    <col min="3" max="3" width="9.81640625" style="1" customWidth="1"/>
    <col min="4" max="4" width="9.54296875" style="1" bestFit="1" customWidth="1"/>
    <col min="5" max="5" width="9.08984375" style="1"/>
    <col min="6" max="6" width="9.81640625" style="1" customWidth="1"/>
    <col min="7" max="16384" width="9.08984375" style="1"/>
  </cols>
  <sheetData>
    <row r="1" spans="1:8" ht="15" customHeight="1" x14ac:dyDescent="0.35">
      <c r="A1" s="73" t="s">
        <v>91</v>
      </c>
      <c r="B1" s="74"/>
      <c r="C1" s="74"/>
      <c r="D1" s="74"/>
      <c r="E1" s="74"/>
      <c r="F1" s="74"/>
      <c r="G1" s="74"/>
      <c r="H1" s="74"/>
    </row>
    <row r="2" spans="1:8" ht="15" customHeight="1" x14ac:dyDescent="0.35">
      <c r="A2" s="74"/>
      <c r="B2" s="74"/>
      <c r="C2" s="74"/>
      <c r="D2" s="74"/>
      <c r="E2" s="74"/>
      <c r="F2" s="74"/>
      <c r="G2" s="74"/>
      <c r="H2" s="74"/>
    </row>
    <row r="3" spans="1:8" ht="15" customHeight="1" x14ac:dyDescent="0.35">
      <c r="A3" s="75"/>
      <c r="B3" s="75"/>
      <c r="C3" s="75"/>
      <c r="D3" s="75"/>
      <c r="E3" s="75"/>
      <c r="F3" s="75"/>
      <c r="G3" s="75"/>
      <c r="H3" s="75"/>
    </row>
    <row r="4" spans="1:8" ht="30" customHeight="1" x14ac:dyDescent="0.35">
      <c r="A4" s="79" t="s">
        <v>95</v>
      </c>
      <c r="B4" s="79"/>
      <c r="C4" s="79"/>
      <c r="D4" s="79"/>
      <c r="E4" s="79"/>
      <c r="F4" s="79"/>
      <c r="G4" s="79"/>
      <c r="H4" s="79"/>
    </row>
    <row r="5" spans="1:8" x14ac:dyDescent="0.35">
      <c r="A5" s="76" t="s">
        <v>0</v>
      </c>
      <c r="B5" s="76"/>
      <c r="C5" s="78" t="s">
        <v>1</v>
      </c>
      <c r="D5" s="78"/>
      <c r="E5" s="78"/>
      <c r="F5" s="78" t="str">
        <f>F14</f>
        <v>Cornerstone University</v>
      </c>
      <c r="G5" s="78"/>
      <c r="H5" s="78"/>
    </row>
    <row r="6" spans="1:8" ht="16.5" x14ac:dyDescent="0.35">
      <c r="A6" s="77"/>
      <c r="B6" s="77"/>
      <c r="C6" s="2" t="s">
        <v>2</v>
      </c>
      <c r="D6" s="2" t="s">
        <v>92</v>
      </c>
      <c r="E6" s="3" t="s">
        <v>4</v>
      </c>
      <c r="F6" s="2" t="s">
        <v>2</v>
      </c>
      <c r="G6" s="2" t="s">
        <v>92</v>
      </c>
      <c r="H6" s="3" t="s">
        <v>4</v>
      </c>
    </row>
    <row r="7" spans="1:8" ht="15.75" customHeight="1" x14ac:dyDescent="0.35">
      <c r="A7" s="8"/>
      <c r="B7" s="44" t="s">
        <v>7</v>
      </c>
      <c r="C7" s="31">
        <v>3223</v>
      </c>
      <c r="D7" s="16">
        <v>3680</v>
      </c>
      <c r="E7" s="32">
        <v>0.8758152173913043</v>
      </c>
      <c r="F7" s="31">
        <f>SUM(F17:F18,F20:F23,F25)</f>
        <v>68</v>
      </c>
      <c r="G7" s="16">
        <f>SUM(G17:G18,G20:G23,G25)</f>
        <v>76</v>
      </c>
      <c r="H7" s="32">
        <f>F7/G7</f>
        <v>0.89473684210526316</v>
      </c>
    </row>
    <row r="8" spans="1:8" x14ac:dyDescent="0.35">
      <c r="A8" s="17"/>
      <c r="B8" s="45" t="s">
        <v>5</v>
      </c>
      <c r="C8" s="33">
        <v>3388</v>
      </c>
      <c r="D8" s="15">
        <v>3909</v>
      </c>
      <c r="E8" s="34">
        <v>0.86671783064722441</v>
      </c>
      <c r="F8" s="33">
        <f>SUM(F24,F27:F33)</f>
        <v>64</v>
      </c>
      <c r="G8" s="15">
        <f>SUM(G24,G27:G33)</f>
        <v>80</v>
      </c>
      <c r="H8" s="34">
        <f t="shared" ref="H8:H11" si="0">F8/G8</f>
        <v>0.8</v>
      </c>
    </row>
    <row r="9" spans="1:8" x14ac:dyDescent="0.35">
      <c r="A9" s="18"/>
      <c r="B9" s="44" t="s">
        <v>6</v>
      </c>
      <c r="C9" s="31">
        <v>503</v>
      </c>
      <c r="D9" s="16">
        <v>526</v>
      </c>
      <c r="E9" s="32">
        <v>0.95627376425855515</v>
      </c>
      <c r="F9" s="31">
        <f>F19</f>
        <v>11</v>
      </c>
      <c r="G9" s="16">
        <f>G19</f>
        <v>11</v>
      </c>
      <c r="H9" s="32">
        <f t="shared" si="0"/>
        <v>1</v>
      </c>
    </row>
    <row r="10" spans="1:8" x14ac:dyDescent="0.35">
      <c r="A10" s="19"/>
      <c r="B10" s="45" t="s">
        <v>47</v>
      </c>
      <c r="C10" s="33">
        <v>1468</v>
      </c>
      <c r="D10" s="15">
        <v>1593</v>
      </c>
      <c r="E10" s="34">
        <v>0.9215317011927181</v>
      </c>
      <c r="F10" s="33">
        <f>SUM(F35:F37)</f>
        <v>28</v>
      </c>
      <c r="G10" s="15">
        <f>SUM(G35:G37)</f>
        <v>31</v>
      </c>
      <c r="H10" s="34">
        <f>F10/G10</f>
        <v>0.90322580645161288</v>
      </c>
    </row>
    <row r="11" spans="1:8" x14ac:dyDescent="0.35">
      <c r="A11" s="42"/>
      <c r="B11" s="44" t="s">
        <v>8</v>
      </c>
      <c r="C11" s="31">
        <v>1482</v>
      </c>
      <c r="D11" s="16">
        <v>1608</v>
      </c>
      <c r="E11" s="32">
        <v>0.92164179104477617</v>
      </c>
      <c r="F11" s="31">
        <f>SUM(F39:F41)</f>
        <v>30</v>
      </c>
      <c r="G11" s="16">
        <f>SUM(G39:G41)</f>
        <v>33</v>
      </c>
      <c r="H11" s="32">
        <f t="shared" si="0"/>
        <v>0.90909090909090906</v>
      </c>
    </row>
    <row r="12" spans="1:8" x14ac:dyDescent="0.35">
      <c r="A12" s="9" t="s">
        <v>96</v>
      </c>
      <c r="B12" s="4"/>
      <c r="C12" s="5"/>
      <c r="D12" s="5"/>
      <c r="E12" s="6"/>
      <c r="F12" s="5"/>
      <c r="G12" s="5"/>
      <c r="H12" s="6"/>
    </row>
    <row r="13" spans="1:8" ht="32" x14ac:dyDescent="0.35">
      <c r="A13" s="25"/>
      <c r="B13" s="25"/>
      <c r="C13" s="10"/>
      <c r="D13" s="10"/>
      <c r="E13" s="7"/>
      <c r="F13" s="10"/>
      <c r="G13" s="10"/>
      <c r="H13" s="7"/>
    </row>
    <row r="14" spans="1:8" x14ac:dyDescent="0.35">
      <c r="A14" s="76"/>
      <c r="B14" s="76" t="s">
        <v>9</v>
      </c>
      <c r="C14" s="78" t="s">
        <v>1</v>
      </c>
      <c r="D14" s="78"/>
      <c r="E14" s="78"/>
      <c r="F14" s="78" t="s">
        <v>10</v>
      </c>
      <c r="G14" s="78"/>
      <c r="H14" s="78"/>
    </row>
    <row r="15" spans="1:8" ht="16.5" x14ac:dyDescent="0.35">
      <c r="A15" s="77"/>
      <c r="B15" s="77"/>
      <c r="C15" s="2" t="s">
        <v>2</v>
      </c>
      <c r="D15" s="2" t="s">
        <v>3</v>
      </c>
      <c r="E15" s="3" t="s">
        <v>4</v>
      </c>
      <c r="F15" s="2" t="s">
        <v>2</v>
      </c>
      <c r="G15" s="21" t="s">
        <v>3</v>
      </c>
      <c r="H15" s="13" t="s">
        <v>4</v>
      </c>
    </row>
    <row r="16" spans="1:8" x14ac:dyDescent="0.35">
      <c r="A16" s="40" t="s">
        <v>30</v>
      </c>
      <c r="B16" s="22"/>
      <c r="C16" s="37"/>
      <c r="D16" s="38"/>
      <c r="E16" s="39"/>
      <c r="F16" s="38"/>
      <c r="G16" s="38"/>
      <c r="H16" s="39"/>
    </row>
    <row r="17" spans="1:8" x14ac:dyDescent="0.35">
      <c r="A17" s="8"/>
      <c r="B17" s="11" t="s">
        <v>17</v>
      </c>
      <c r="C17" s="31">
        <v>497</v>
      </c>
      <c r="D17" s="16">
        <v>534</v>
      </c>
      <c r="E17" s="32">
        <v>0.93071161048689144</v>
      </c>
      <c r="F17" s="31" cm="1">
        <f t="array" ref="F17">SUM(COUNTIFS(Data!$E:$E,{"To a moderate extent","To a great extent"},Data!$A:$A,F$14))</f>
        <v>11</v>
      </c>
      <c r="G17" s="16" cm="1">
        <f t="array" ref="G17">SUM(COUNTIFS(Data!$E:$E,{"To a moderate extent","To a great extent","To a Small Extent","Not at all"},Data!$A:$A,F$14))</f>
        <v>11</v>
      </c>
      <c r="H17" s="32">
        <f>F17/G17</f>
        <v>1</v>
      </c>
    </row>
    <row r="18" spans="1:8" x14ac:dyDescent="0.35">
      <c r="A18" s="8"/>
      <c r="B18" s="12" t="s">
        <v>18</v>
      </c>
      <c r="C18" s="33">
        <v>487</v>
      </c>
      <c r="D18" s="15">
        <v>537</v>
      </c>
      <c r="E18" s="34">
        <v>0.90689013035381749</v>
      </c>
      <c r="F18" s="33" cm="1">
        <f t="array" ref="F18">SUM(COUNTIFS(Data!$F:$F,{"To a moderate extent","To a great extent"},Data!$A:$A,F$14))</f>
        <v>10</v>
      </c>
      <c r="G18" s="15" cm="1">
        <f t="array" ref="G18">SUM(COUNTIFS(Data!$F:$F,{"To a moderate extent","To a great extent","To a Small Extent","Not at all"},Data!$A:$A,F$14))</f>
        <v>11</v>
      </c>
      <c r="H18" s="34">
        <f t="shared" ref="H18:H24" si="1">F18/G18</f>
        <v>0.90909090909090906</v>
      </c>
    </row>
    <row r="19" spans="1:8" x14ac:dyDescent="0.35">
      <c r="A19" s="43"/>
      <c r="B19" s="11" t="s">
        <v>31</v>
      </c>
      <c r="C19" s="31">
        <v>503</v>
      </c>
      <c r="D19" s="16">
        <v>526</v>
      </c>
      <c r="E19" s="32">
        <v>0.95627376425855515</v>
      </c>
      <c r="F19" s="31" cm="1">
        <f t="array" ref="F19">SUM(COUNTIFS(Data!$G:$G,{"To a moderate extent","To a great extent"},Data!$A:$A,F$14))</f>
        <v>11</v>
      </c>
      <c r="G19" s="16" cm="1">
        <f t="array" ref="G19">SUM(COUNTIFS(Data!$G:$G,{"To a moderate extent","To a great extent","To a Small Extent","Not at all"},Data!$A:$A,F$14))</f>
        <v>11</v>
      </c>
      <c r="H19" s="32">
        <f t="shared" si="1"/>
        <v>1</v>
      </c>
    </row>
    <row r="20" spans="1:8" x14ac:dyDescent="0.35">
      <c r="A20" s="8"/>
      <c r="B20" s="12" t="s">
        <v>32</v>
      </c>
      <c r="C20" s="33">
        <v>469</v>
      </c>
      <c r="D20" s="15">
        <v>539</v>
      </c>
      <c r="E20" s="34">
        <v>0.87012987012987009</v>
      </c>
      <c r="F20" s="33" cm="1">
        <f t="array" ref="F20">SUM(COUNTIFS(Data!$H:$H,{"To a moderate extent","To a great extent"},Data!$A:$A,F$14))</f>
        <v>9</v>
      </c>
      <c r="G20" s="15" cm="1">
        <f t="array" ref="G20">SUM(COUNTIFS(Data!$H:$H,{"To a moderate extent","To a great extent","To a Small Extent","Not at all"},Data!$A:$A,F$14))</f>
        <v>11</v>
      </c>
      <c r="H20" s="34">
        <f t="shared" si="1"/>
        <v>0.81818181818181823</v>
      </c>
    </row>
    <row r="21" spans="1:8" x14ac:dyDescent="0.35">
      <c r="A21" s="8"/>
      <c r="B21" s="11" t="s">
        <v>19</v>
      </c>
      <c r="C21" s="31">
        <v>471</v>
      </c>
      <c r="D21" s="16">
        <v>538</v>
      </c>
      <c r="E21" s="32">
        <v>0.87546468401486988</v>
      </c>
      <c r="F21" s="31" cm="1">
        <f t="array" ref="F21">SUM(COUNTIFS(Data!$I:$I,{"To a moderate extent","To a great extent"},Data!$A:$A,F$14))</f>
        <v>10</v>
      </c>
      <c r="G21" s="16" cm="1">
        <f t="array" ref="G21">SUM(COUNTIFS(Data!$I:$I,{"To a moderate extent","To a great extent","To a Small Extent","Not at all"},Data!$A:$A,F$14))</f>
        <v>11</v>
      </c>
      <c r="H21" s="32">
        <f t="shared" si="1"/>
        <v>0.90909090909090906</v>
      </c>
    </row>
    <row r="22" spans="1:8" x14ac:dyDescent="0.35">
      <c r="A22" s="8"/>
      <c r="B22" s="12" t="s">
        <v>33</v>
      </c>
      <c r="C22" s="33">
        <v>443</v>
      </c>
      <c r="D22" s="15">
        <v>502</v>
      </c>
      <c r="E22" s="34">
        <v>0.88247011952191234</v>
      </c>
      <c r="F22" s="33" cm="1">
        <f t="array" ref="F22">SUM(COUNTIFS(Data!$J:$J,{"To a moderate extent","To a great extent"},Data!$A:$A,F$14))</f>
        <v>10</v>
      </c>
      <c r="G22" s="15" cm="1">
        <f t="array" ref="G22">SUM(COUNTIFS(Data!$J:$J,{"To a moderate extent","To a great extent","To a Small Extent","Not at all"},Data!$A:$A,F$14))</f>
        <v>11</v>
      </c>
      <c r="H22" s="34">
        <f t="shared" si="1"/>
        <v>0.90909090909090906</v>
      </c>
    </row>
    <row r="23" spans="1:8" x14ac:dyDescent="0.35">
      <c r="A23" s="8"/>
      <c r="B23" s="11" t="s">
        <v>34</v>
      </c>
      <c r="C23" s="31">
        <v>426</v>
      </c>
      <c r="D23" s="16">
        <v>519</v>
      </c>
      <c r="E23" s="32">
        <v>0.82080924855491333</v>
      </c>
      <c r="F23" s="31" cm="1">
        <f t="array" ref="F23">SUM(COUNTIFS(Data!$K:$K,{"To a moderate extent","To a great extent"},Data!$A:$A,F$14))</f>
        <v>9</v>
      </c>
      <c r="G23" s="16" cm="1">
        <f t="array" ref="G23">SUM(COUNTIFS(Data!$K:$K,{"To a moderate extent","To a great extent","To a Small Extent","Not at all"},Data!$A:$A,F$14))</f>
        <v>10</v>
      </c>
      <c r="H23" s="32">
        <f t="shared" si="1"/>
        <v>0.9</v>
      </c>
    </row>
    <row r="24" spans="1:8" x14ac:dyDescent="0.35">
      <c r="A24" s="17"/>
      <c r="B24" s="12" t="s">
        <v>35</v>
      </c>
      <c r="C24" s="33">
        <v>466</v>
      </c>
      <c r="D24" s="15">
        <v>536</v>
      </c>
      <c r="E24" s="34">
        <v>0.86940298507462688</v>
      </c>
      <c r="F24" s="33" cm="1">
        <f t="array" ref="F24">SUM(COUNTIFS(Data!$L:$L,{"To a moderate extent","To a great extent"},Data!$A:$A,F$14))</f>
        <v>9</v>
      </c>
      <c r="G24" s="15" cm="1">
        <f t="array" ref="G24">SUM(COUNTIFS(Data!$L:$L,{"To a moderate extent","To a great extent","To a Small Extent","Not at all"},Data!$A:$A,F$14))</f>
        <v>11</v>
      </c>
      <c r="H24" s="34">
        <f t="shared" si="1"/>
        <v>0.81818181818181823</v>
      </c>
    </row>
    <row r="25" spans="1:8" x14ac:dyDescent="0.35">
      <c r="A25" s="68"/>
      <c r="B25" s="11" t="s">
        <v>36</v>
      </c>
      <c r="C25" s="31">
        <v>430</v>
      </c>
      <c r="D25" s="16">
        <v>511</v>
      </c>
      <c r="E25" s="32">
        <v>0.84148727984344418</v>
      </c>
      <c r="F25" s="31" cm="1">
        <f t="array" ref="F25">SUM(COUNTIFS(Data!$M:$M,{"To a moderate extent","To a great extent"},Data!$A:$A,F$14))</f>
        <v>9</v>
      </c>
      <c r="G25" s="16" cm="1">
        <f t="array" ref="G25">SUM(COUNTIFS(Data!$M:$M,{"To a moderate extent","To a great extent","To a Small Extent","Not at all"},Data!$A:$A,F$14))</f>
        <v>11</v>
      </c>
      <c r="H25" s="32">
        <f>F25/G25</f>
        <v>0.81818181818181823</v>
      </c>
    </row>
    <row r="26" spans="1:8" x14ac:dyDescent="0.35">
      <c r="A26" s="24" t="s">
        <v>37</v>
      </c>
      <c r="B26" s="67"/>
      <c r="C26" s="70"/>
      <c r="D26" s="70"/>
      <c r="E26" s="71"/>
      <c r="F26" s="70"/>
      <c r="G26" s="70"/>
      <c r="H26" s="72"/>
    </row>
    <row r="27" spans="1:8" x14ac:dyDescent="0.35">
      <c r="A27" s="69"/>
      <c r="B27" s="11" t="s">
        <v>11</v>
      </c>
      <c r="C27" s="31">
        <v>279</v>
      </c>
      <c r="D27" s="16">
        <v>339</v>
      </c>
      <c r="E27" s="32">
        <v>0.82300884955752207</v>
      </c>
      <c r="F27" s="31" cm="1">
        <f t="array" ref="F27">SUM(COUNTIFS(Data!$N:$N,{"To a moderate extent","To a great extent"},Data!$A:$A,F$14))</f>
        <v>5</v>
      </c>
      <c r="G27" s="16" cm="1">
        <f t="array" ref="G27">SUM(COUNTIFS(Data!$N:$N,{"To a moderate extent","To a great extent","To a Small Extent","Not at all"},Data!$A:$A,F$14))</f>
        <v>8</v>
      </c>
      <c r="H27" s="32">
        <f t="shared" ref="H27:H41" si="2">F27/G27</f>
        <v>0.625</v>
      </c>
    </row>
    <row r="28" spans="1:8" x14ac:dyDescent="0.35">
      <c r="A28" s="17"/>
      <c r="B28" s="12" t="s">
        <v>12</v>
      </c>
      <c r="C28" s="33">
        <v>430</v>
      </c>
      <c r="D28" s="15">
        <v>488</v>
      </c>
      <c r="E28" s="34">
        <v>0.88114754098360659</v>
      </c>
      <c r="F28" s="33" cm="1">
        <f t="array" ref="F28">SUM(COUNTIFS(Data!$O:$O,{"To a moderate extent","To a great extent"},Data!$A:$A,F$14))</f>
        <v>8</v>
      </c>
      <c r="G28" s="15" cm="1">
        <f t="array" ref="G28">SUM(COUNTIFS(Data!$O:$O,{"To a moderate extent","To a great extent","To a Small Extent","Not at all"},Data!$A:$A,F$14))</f>
        <v>10</v>
      </c>
      <c r="H28" s="34">
        <f t="shared" si="2"/>
        <v>0.8</v>
      </c>
    </row>
    <row r="29" spans="1:8" x14ac:dyDescent="0.35">
      <c r="A29" s="17"/>
      <c r="B29" s="11" t="s">
        <v>46</v>
      </c>
      <c r="C29" s="31">
        <v>465</v>
      </c>
      <c r="D29" s="16">
        <v>535</v>
      </c>
      <c r="E29" s="32">
        <v>0.86915887850467288</v>
      </c>
      <c r="F29" s="31" cm="1">
        <f t="array" ref="F29">SUM(COUNTIFS(Data!$P:$P,{"To a moderate extent","To a great extent"},Data!$A:$A,F$14))</f>
        <v>8</v>
      </c>
      <c r="G29" s="16" cm="1">
        <f t="array" ref="G29">SUM(COUNTIFS(Data!$P:$P,{"To a moderate extent","To a great extent","To a Small Extent","Not at all"},Data!$A:$A,F$14))</f>
        <v>11</v>
      </c>
      <c r="H29" s="32">
        <f t="shared" si="2"/>
        <v>0.72727272727272729</v>
      </c>
    </row>
    <row r="30" spans="1:8" x14ac:dyDescent="0.35">
      <c r="A30" s="17"/>
      <c r="B30" s="12" t="s">
        <v>15</v>
      </c>
      <c r="C30" s="33">
        <v>414</v>
      </c>
      <c r="D30" s="15">
        <v>491</v>
      </c>
      <c r="E30" s="34">
        <v>0.84317718940936859</v>
      </c>
      <c r="F30" s="33" cm="1">
        <f t="array" ref="F30">SUM(COUNTIFS(Data!$Q:$Q,{"To a moderate extent","To a great extent"},Data!$A:$A,F$14))</f>
        <v>9</v>
      </c>
      <c r="G30" s="15" cm="1">
        <f t="array" ref="G30">SUM(COUNTIFS(Data!$Q:$Q,{"To a moderate extent","To a great extent","To a Small Extent","Not at all"},Data!$A:$A,F$14))</f>
        <v>10</v>
      </c>
      <c r="H30" s="34">
        <f t="shared" si="2"/>
        <v>0.9</v>
      </c>
    </row>
    <row r="31" spans="1:8" x14ac:dyDescent="0.35">
      <c r="A31" s="17"/>
      <c r="B31" s="11" t="s">
        <v>13</v>
      </c>
      <c r="C31" s="31">
        <v>419</v>
      </c>
      <c r="D31" s="16">
        <v>476</v>
      </c>
      <c r="E31" s="32">
        <v>0.88025210084033612</v>
      </c>
      <c r="F31" s="31" cm="1">
        <f t="array" ref="F31">SUM(COUNTIFS(Data!$R:$R,{"To a moderate extent","To a great extent"},Data!$A:$A,F$14))</f>
        <v>8</v>
      </c>
      <c r="G31" s="16" cm="1">
        <f t="array" ref="G31">SUM(COUNTIFS(Data!$R:$R,{"To a moderate extent","To a great extent","To a Small Extent","Not at all"},Data!$A:$A,F$14))</f>
        <v>9</v>
      </c>
      <c r="H31" s="32">
        <f t="shared" si="2"/>
        <v>0.88888888888888884</v>
      </c>
    </row>
    <row r="32" spans="1:8" x14ac:dyDescent="0.35">
      <c r="A32" s="17"/>
      <c r="B32" s="12" t="s">
        <v>14</v>
      </c>
      <c r="C32" s="33">
        <v>448</v>
      </c>
      <c r="D32" s="15">
        <v>508</v>
      </c>
      <c r="E32" s="34">
        <v>0.88188976377952755</v>
      </c>
      <c r="F32" s="33" cm="1">
        <f t="array" ref="F32">SUM(COUNTIFS(Data!$S:$S,{"To a moderate extent","To a great extent"},Data!$A:$A,F$14))</f>
        <v>8</v>
      </c>
      <c r="G32" s="15" cm="1">
        <f t="array" ref="G32">SUM(COUNTIFS(Data!$S:$S,{"To a moderate extent","To a great extent","To a Small Extent","Not at all"},Data!$A:$A,F$14))</f>
        <v>10</v>
      </c>
      <c r="H32" s="34">
        <f t="shared" si="2"/>
        <v>0.8</v>
      </c>
    </row>
    <row r="33" spans="1:8" x14ac:dyDescent="0.35">
      <c r="A33" s="17"/>
      <c r="B33" s="11" t="s">
        <v>16</v>
      </c>
      <c r="C33" s="31">
        <v>467</v>
      </c>
      <c r="D33" s="16">
        <v>536</v>
      </c>
      <c r="E33" s="32">
        <v>0.87126865671641796</v>
      </c>
      <c r="F33" s="31" cm="1">
        <f t="array" ref="F33">SUM(COUNTIFS(Data!$T:$T,{"To a moderate extent","To a great extent"},Data!$A:$A,F$14))</f>
        <v>9</v>
      </c>
      <c r="G33" s="16" cm="1">
        <f t="array" ref="G33">SUM(COUNTIFS(Data!$T:$T,{"To a moderate extent","To a great extent","To a Small Extent","Not at all"},Data!$A:$A,F$14))</f>
        <v>11</v>
      </c>
      <c r="H33" s="32">
        <f t="shared" si="2"/>
        <v>0.81818181818181823</v>
      </c>
    </row>
    <row r="34" spans="1:8" x14ac:dyDescent="0.35">
      <c r="A34" s="65" t="s">
        <v>38</v>
      </c>
      <c r="B34" s="65"/>
      <c r="C34" s="65"/>
      <c r="D34" s="65"/>
      <c r="E34" s="65"/>
      <c r="F34" s="65"/>
      <c r="G34" s="65"/>
      <c r="H34" s="66"/>
    </row>
    <row r="35" spans="1:8" x14ac:dyDescent="0.35">
      <c r="A35" s="19"/>
      <c r="B35" s="11" t="s">
        <v>39</v>
      </c>
      <c r="C35" s="31">
        <v>505</v>
      </c>
      <c r="D35" s="16">
        <v>538</v>
      </c>
      <c r="E35" s="32">
        <v>0.93866171003717469</v>
      </c>
      <c r="F35" s="31" cm="1">
        <f t="array" ref="F35">SUM(COUNTIFS(Data!$U:$U,{"To a moderate extent","To a great extent"},Data!$A:$A,F$14))</f>
        <v>11</v>
      </c>
      <c r="G35" s="16" cm="1">
        <f t="array" ref="G35">SUM(COUNTIFS(Data!$U:$U,{"To a moderate extent","To a great extent","To a Small Extent","Not at all"},Data!$A:$A,F$14))</f>
        <v>11</v>
      </c>
      <c r="H35" s="32">
        <f t="shared" si="2"/>
        <v>1</v>
      </c>
    </row>
    <row r="36" spans="1:8" x14ac:dyDescent="0.35">
      <c r="A36" s="41"/>
      <c r="B36" s="12" t="s">
        <v>40</v>
      </c>
      <c r="C36" s="33">
        <v>464</v>
      </c>
      <c r="D36" s="15">
        <v>517</v>
      </c>
      <c r="E36" s="34">
        <v>0.89748549323017413</v>
      </c>
      <c r="F36" s="33" cm="1">
        <f t="array" ref="F36">SUM(COUNTIFS(Data!$V:$V,{"To a moderate extent","To a great extent"},Data!$A:$A,F$14))</f>
        <v>8</v>
      </c>
      <c r="G36" s="15" cm="1">
        <f t="array" ref="G36">SUM(COUNTIFS(Data!$V:$V,{"To a moderate extent","To a great extent","To a Small Extent","Not at all"},Data!$A:$A,F$14))</f>
        <v>9</v>
      </c>
      <c r="H36" s="34">
        <f t="shared" si="2"/>
        <v>0.88888888888888884</v>
      </c>
    </row>
    <row r="37" spans="1:8" x14ac:dyDescent="0.35">
      <c r="A37" s="19"/>
      <c r="B37" s="11" t="s">
        <v>41</v>
      </c>
      <c r="C37" s="31">
        <v>499</v>
      </c>
      <c r="D37" s="16">
        <v>538</v>
      </c>
      <c r="E37" s="32">
        <v>0.92750929368029744</v>
      </c>
      <c r="F37" s="31" cm="1">
        <f t="array" ref="F37">SUM(COUNTIFS(Data!$W:$W,{"To a moderate extent","To a great extent"},Data!$A:$A,F$14))</f>
        <v>9</v>
      </c>
      <c r="G37" s="16" cm="1">
        <f t="array" ref="G37">SUM(COUNTIFS(Data!$W:$W,{"To a moderate extent","To a great extent","To a Small Extent","Not at all"},Data!$A:$A,F$14))</f>
        <v>11</v>
      </c>
      <c r="H37" s="32">
        <f t="shared" si="2"/>
        <v>0.81818181818181823</v>
      </c>
    </row>
    <row r="38" spans="1:8" x14ac:dyDescent="0.35">
      <c r="A38" s="65" t="s">
        <v>42</v>
      </c>
      <c r="B38" s="65"/>
      <c r="C38" s="65"/>
      <c r="D38" s="65"/>
      <c r="E38" s="65"/>
      <c r="F38" s="65"/>
      <c r="G38" s="65"/>
      <c r="H38" s="66"/>
    </row>
    <row r="39" spans="1:8" x14ac:dyDescent="0.35">
      <c r="A39" s="42"/>
      <c r="B39" s="11" t="s">
        <v>43</v>
      </c>
      <c r="C39" s="31">
        <v>473</v>
      </c>
      <c r="D39" s="16">
        <v>537</v>
      </c>
      <c r="E39" s="32">
        <v>0.88081936685288642</v>
      </c>
      <c r="F39" s="31" cm="1">
        <f t="array" ref="F39">SUM(COUNTIFS(Data!$X:$X,{"To a moderate extent","To a great extent"},Data!$A:$A,F$14))</f>
        <v>11</v>
      </c>
      <c r="G39" s="16" cm="1">
        <f t="array" ref="G39">SUM(COUNTIFS(Data!$X:$X,{"To a moderate extent","To a great extent","To a Small Extent","Not at all"},Data!$A:$A,F$14))</f>
        <v>11</v>
      </c>
      <c r="H39" s="32">
        <f t="shared" si="2"/>
        <v>1</v>
      </c>
    </row>
    <row r="40" spans="1:8" x14ac:dyDescent="0.35">
      <c r="A40" s="42"/>
      <c r="B40" s="12" t="s">
        <v>44</v>
      </c>
      <c r="C40" s="33">
        <v>509</v>
      </c>
      <c r="D40" s="15">
        <v>537</v>
      </c>
      <c r="E40" s="34">
        <v>0.94785847299813786</v>
      </c>
      <c r="F40" s="33" cm="1">
        <f t="array" ref="F40">SUM(COUNTIFS(Data!$Y:$Y,{"To a moderate extent","To a great extent"},Data!$A:$A,F$14))</f>
        <v>9</v>
      </c>
      <c r="G40" s="15" cm="1">
        <f t="array" ref="G40">SUM(COUNTIFS(Data!$Y:$Y,{"To a moderate extent","To a great extent","To a Small Extent","Not at all"},Data!$A:$A,F$14))</f>
        <v>11</v>
      </c>
      <c r="H40" s="34">
        <f t="shared" si="2"/>
        <v>0.81818181818181823</v>
      </c>
    </row>
    <row r="41" spans="1:8" x14ac:dyDescent="0.35">
      <c r="A41" s="42"/>
      <c r="B41" s="11" t="s">
        <v>45</v>
      </c>
      <c r="C41" s="31">
        <v>500</v>
      </c>
      <c r="D41" s="16">
        <v>534</v>
      </c>
      <c r="E41" s="32">
        <v>0.93632958801498123</v>
      </c>
      <c r="F41" s="31" cm="1">
        <f t="array" ref="F41">SUM(COUNTIFS(Data!$Z:$Z,{"To a moderate extent","To a great extent"},Data!$A:$A,F$14))</f>
        <v>10</v>
      </c>
      <c r="G41" s="16" cm="1">
        <f t="array" ref="G41">SUM(COUNTIFS(Data!$Z:$Z,{"To a moderate extent","To a great extent","To a Small Extent","Not at all"},Data!$A:$A,F$14))</f>
        <v>11</v>
      </c>
      <c r="H41" s="32">
        <f t="shared" si="2"/>
        <v>0.90909090909090906</v>
      </c>
    </row>
    <row r="42" spans="1:8" ht="26" x14ac:dyDescent="0.35">
      <c r="A42" s="30"/>
      <c r="B42" s="26"/>
      <c r="C42" s="27" t="s">
        <v>20</v>
      </c>
      <c r="D42" s="28" t="s">
        <v>21</v>
      </c>
      <c r="E42" s="29" t="s">
        <v>22</v>
      </c>
      <c r="F42" s="28" t="s">
        <v>20</v>
      </c>
      <c r="G42" s="28" t="s">
        <v>21</v>
      </c>
      <c r="H42" s="29" t="s">
        <v>22</v>
      </c>
    </row>
    <row r="43" spans="1:8" ht="22" x14ac:dyDescent="0.45">
      <c r="A43" s="14"/>
      <c r="B43" s="20" t="s">
        <v>23</v>
      </c>
      <c r="C43" s="35">
        <v>543</v>
      </c>
      <c r="D43" s="3">
        <v>1724</v>
      </c>
      <c r="E43" s="36">
        <f>C43/D43</f>
        <v>0.31496519721577726</v>
      </c>
      <c r="F43" s="3">
        <f>COUNTIF(Data!A:A,F14)</f>
        <v>11</v>
      </c>
      <c r="G43" s="13">
        <v>28</v>
      </c>
      <c r="H43" s="23">
        <f>F43/G43</f>
        <v>0.39285714285714285</v>
      </c>
    </row>
    <row r="44" spans="1:8" ht="16.5" x14ac:dyDescent="0.35">
      <c r="A44" s="1" t="s">
        <v>94</v>
      </c>
    </row>
    <row r="45" spans="1:8" ht="16.5" x14ac:dyDescent="0.35">
      <c r="A45" s="1" t="s">
        <v>93</v>
      </c>
    </row>
    <row r="46" spans="1:8" ht="16.5" x14ac:dyDescent="0.35">
      <c r="A46" s="1" t="s">
        <v>24</v>
      </c>
    </row>
  </sheetData>
  <dataConsolidate/>
  <mergeCells count="9">
    <mergeCell ref="A1:H3"/>
    <mergeCell ref="A5:B6"/>
    <mergeCell ref="C5:E5"/>
    <mergeCell ref="F5:H5"/>
    <mergeCell ref="A14:A15"/>
    <mergeCell ref="B14:B15"/>
    <mergeCell ref="C14:E14"/>
    <mergeCell ref="F14:H14"/>
    <mergeCell ref="A4:H4"/>
  </mergeCells>
  <dataValidations count="1">
    <dataValidation type="list" allowBlank="1" showInputMessage="1" showErrorMessage="1" sqref="F14:H14">
      <formula1>#REF!</formula1>
    </dataValidation>
  </dataValidations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workbookViewId="0">
      <pane ySplit="2" topLeftCell="A3" activePane="bottomLeft" state="frozen"/>
      <selection pane="bottomLeft" activeCell="C7" sqref="C7"/>
    </sheetView>
  </sheetViews>
  <sheetFormatPr defaultColWidth="9.08984375" defaultRowHeight="14.5" x14ac:dyDescent="0.35"/>
  <cols>
    <col min="1" max="1" width="21.90625" style="1" bestFit="1" customWidth="1"/>
    <col min="2" max="2" width="19.36328125" style="1" bestFit="1" customWidth="1"/>
    <col min="3" max="3" width="32.36328125" style="1" bestFit="1" customWidth="1"/>
    <col min="4" max="4" width="20.36328125" style="1" bestFit="1" customWidth="1"/>
    <col min="5" max="26" width="25.6328125" style="1" customWidth="1"/>
    <col min="27" max="27" width="100.6328125" style="1" customWidth="1"/>
    <col min="28" max="16384" width="9.08984375" style="1"/>
  </cols>
  <sheetData>
    <row r="1" spans="1:27" s="9" customFormat="1" ht="30" customHeight="1" x14ac:dyDescent="0.35">
      <c r="A1" s="46"/>
      <c r="B1" s="46"/>
      <c r="C1" s="46"/>
      <c r="D1" s="47"/>
      <c r="E1" s="80" t="s">
        <v>74</v>
      </c>
      <c r="F1" s="81"/>
      <c r="G1" s="81"/>
      <c r="H1" s="81"/>
      <c r="I1" s="81"/>
      <c r="J1" s="81"/>
      <c r="K1" s="81"/>
      <c r="L1" s="81"/>
      <c r="M1" s="82"/>
      <c r="N1" s="83" t="s">
        <v>75</v>
      </c>
      <c r="O1" s="84"/>
      <c r="P1" s="84"/>
      <c r="Q1" s="84"/>
      <c r="R1" s="84"/>
      <c r="S1" s="84"/>
      <c r="T1" s="85"/>
      <c r="U1" s="86" t="s">
        <v>76</v>
      </c>
      <c r="V1" s="87"/>
      <c r="W1" s="88"/>
      <c r="X1" s="89" t="s">
        <v>77</v>
      </c>
      <c r="Y1" s="90"/>
      <c r="Z1" s="91"/>
      <c r="AA1" s="48"/>
    </row>
    <row r="2" spans="1:27" s="49" customFormat="1" ht="76.5" customHeight="1" x14ac:dyDescent="0.35">
      <c r="A2" s="50" t="s">
        <v>97</v>
      </c>
      <c r="B2" s="51" t="s">
        <v>78</v>
      </c>
      <c r="C2" s="51" t="s">
        <v>25</v>
      </c>
      <c r="D2" s="52" t="s">
        <v>79</v>
      </c>
      <c r="E2" s="53" t="s">
        <v>17</v>
      </c>
      <c r="F2" s="54" t="s">
        <v>18</v>
      </c>
      <c r="G2" s="54" t="s">
        <v>31</v>
      </c>
      <c r="H2" s="54" t="s">
        <v>32</v>
      </c>
      <c r="I2" s="54" t="s">
        <v>19</v>
      </c>
      <c r="J2" s="54" t="s">
        <v>33</v>
      </c>
      <c r="K2" s="54" t="s">
        <v>34</v>
      </c>
      <c r="L2" s="54" t="s">
        <v>35</v>
      </c>
      <c r="M2" s="55" t="s">
        <v>36</v>
      </c>
      <c r="N2" s="56" t="s">
        <v>11</v>
      </c>
      <c r="O2" s="57" t="s">
        <v>12</v>
      </c>
      <c r="P2" s="57" t="s">
        <v>46</v>
      </c>
      <c r="Q2" s="57" t="s">
        <v>15</v>
      </c>
      <c r="R2" s="57" t="s">
        <v>13</v>
      </c>
      <c r="S2" s="57" t="s">
        <v>14</v>
      </c>
      <c r="T2" s="57" t="s">
        <v>16</v>
      </c>
      <c r="U2" s="58" t="s">
        <v>39</v>
      </c>
      <c r="V2" s="59" t="s">
        <v>40</v>
      </c>
      <c r="W2" s="60" t="s">
        <v>41</v>
      </c>
      <c r="X2" s="61" t="s">
        <v>43</v>
      </c>
      <c r="Y2" s="62" t="s">
        <v>44</v>
      </c>
      <c r="Z2" s="63" t="s">
        <v>45</v>
      </c>
      <c r="AA2" s="64" t="s">
        <v>48</v>
      </c>
    </row>
    <row r="3" spans="1:27" x14ac:dyDescent="0.35">
      <c r="A3" s="1" t="s">
        <v>10</v>
      </c>
      <c r="B3" s="1" t="s">
        <v>80</v>
      </c>
      <c r="C3" s="1" t="s">
        <v>50</v>
      </c>
      <c r="D3" s="1" t="s">
        <v>51</v>
      </c>
      <c r="E3" s="1" t="s">
        <v>28</v>
      </c>
      <c r="F3" s="1" t="s">
        <v>28</v>
      </c>
      <c r="G3" s="1" t="s">
        <v>28</v>
      </c>
      <c r="H3" s="1" t="s">
        <v>28</v>
      </c>
      <c r="I3" s="1" t="s">
        <v>28</v>
      </c>
      <c r="J3" s="1" t="s">
        <v>28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28</v>
      </c>
      <c r="R3" s="1" t="s">
        <v>26</v>
      </c>
      <c r="S3" s="1" t="s">
        <v>26</v>
      </c>
      <c r="T3" s="1" t="s">
        <v>28</v>
      </c>
      <c r="U3" s="1" t="s">
        <v>26</v>
      </c>
      <c r="V3" s="1" t="s">
        <v>26</v>
      </c>
      <c r="W3" s="1" t="s">
        <v>26</v>
      </c>
      <c r="X3" s="1" t="s">
        <v>26</v>
      </c>
      <c r="Y3" s="1" t="s">
        <v>26</v>
      </c>
      <c r="Z3" s="1" t="s">
        <v>26</v>
      </c>
    </row>
    <row r="4" spans="1:27" x14ac:dyDescent="0.35">
      <c r="A4" s="1" t="s">
        <v>10</v>
      </c>
      <c r="B4" s="1" t="s">
        <v>81</v>
      </c>
      <c r="C4" s="1" t="s">
        <v>52</v>
      </c>
      <c r="D4" s="1" t="s">
        <v>53</v>
      </c>
      <c r="E4" s="1" t="s">
        <v>28</v>
      </c>
      <c r="F4" s="1" t="s">
        <v>28</v>
      </c>
      <c r="G4" s="1" t="s">
        <v>26</v>
      </c>
      <c r="H4" s="1" t="s">
        <v>28</v>
      </c>
      <c r="I4" s="1" t="s">
        <v>28</v>
      </c>
      <c r="J4" s="1" t="s">
        <v>26</v>
      </c>
      <c r="K4" s="1" t="s">
        <v>26</v>
      </c>
      <c r="L4" s="1" t="s">
        <v>28</v>
      </c>
      <c r="M4" s="1" t="s">
        <v>26</v>
      </c>
      <c r="N4" s="1" t="s">
        <v>28</v>
      </c>
      <c r="O4" s="1" t="s">
        <v>26</v>
      </c>
      <c r="P4" s="1" t="s">
        <v>28</v>
      </c>
      <c r="Q4" s="1" t="s">
        <v>28</v>
      </c>
      <c r="R4" s="1" t="s">
        <v>26</v>
      </c>
      <c r="S4" s="1" t="s">
        <v>26</v>
      </c>
      <c r="T4" s="1" t="s">
        <v>26</v>
      </c>
      <c r="U4" s="1" t="s">
        <v>28</v>
      </c>
      <c r="V4" s="1" t="s">
        <v>28</v>
      </c>
      <c r="W4" s="1" t="s">
        <v>28</v>
      </c>
      <c r="X4" s="1" t="s">
        <v>28</v>
      </c>
      <c r="Y4" s="1" t="s">
        <v>28</v>
      </c>
      <c r="Z4" s="1" t="s">
        <v>28</v>
      </c>
      <c r="AA4" s="1" t="s">
        <v>54</v>
      </c>
    </row>
    <row r="5" spans="1:27" x14ac:dyDescent="0.35">
      <c r="A5" s="1" t="s">
        <v>10</v>
      </c>
      <c r="B5" s="1" t="s">
        <v>82</v>
      </c>
      <c r="C5" s="1" t="s">
        <v>55</v>
      </c>
      <c r="D5" s="1" t="s">
        <v>56</v>
      </c>
      <c r="E5" s="1" t="s">
        <v>28</v>
      </c>
      <c r="F5" s="1" t="s">
        <v>28</v>
      </c>
      <c r="G5" s="1" t="s">
        <v>28</v>
      </c>
      <c r="H5" s="1" t="s">
        <v>28</v>
      </c>
      <c r="I5" s="1" t="s">
        <v>28</v>
      </c>
      <c r="J5" s="1" t="s">
        <v>26</v>
      </c>
      <c r="K5" s="1" t="s">
        <v>26</v>
      </c>
      <c r="L5" s="1" t="s">
        <v>28</v>
      </c>
      <c r="M5" s="1" t="s">
        <v>28</v>
      </c>
      <c r="N5" s="1" t="s">
        <v>26</v>
      </c>
      <c r="O5" s="1" t="s">
        <v>26</v>
      </c>
      <c r="P5" s="1" t="s">
        <v>26</v>
      </c>
      <c r="Q5" s="1" t="s">
        <v>28</v>
      </c>
      <c r="R5" s="1" t="s">
        <v>26</v>
      </c>
      <c r="S5" s="1" t="s">
        <v>26</v>
      </c>
      <c r="T5" s="1" t="s">
        <v>26</v>
      </c>
      <c r="U5" s="1" t="s">
        <v>28</v>
      </c>
      <c r="V5" s="1" t="s">
        <v>28</v>
      </c>
      <c r="W5" s="1" t="s">
        <v>28</v>
      </c>
      <c r="X5" s="1" t="s">
        <v>28</v>
      </c>
      <c r="Y5" s="1" t="s">
        <v>28</v>
      </c>
      <c r="Z5" s="1" t="s">
        <v>28</v>
      </c>
    </row>
    <row r="6" spans="1:27" x14ac:dyDescent="0.35">
      <c r="A6" s="1" t="s">
        <v>10</v>
      </c>
      <c r="B6" s="1" t="s">
        <v>83</v>
      </c>
      <c r="C6" s="1" t="s">
        <v>57</v>
      </c>
      <c r="D6" s="1" t="s">
        <v>58</v>
      </c>
      <c r="E6" s="1" t="s">
        <v>26</v>
      </c>
      <c r="F6" s="1" t="s">
        <v>27</v>
      </c>
      <c r="G6" s="1" t="s">
        <v>26</v>
      </c>
      <c r="H6" s="1" t="s">
        <v>27</v>
      </c>
      <c r="I6" s="1" t="s">
        <v>26</v>
      </c>
      <c r="J6" s="1" t="s">
        <v>26</v>
      </c>
      <c r="K6" s="1" t="s">
        <v>49</v>
      </c>
      <c r="L6" s="1" t="s">
        <v>27</v>
      </c>
      <c r="M6" s="1" t="s">
        <v>27</v>
      </c>
      <c r="N6" s="1" t="s">
        <v>49</v>
      </c>
      <c r="O6" s="1" t="s">
        <v>26</v>
      </c>
      <c r="P6" s="1" t="s">
        <v>27</v>
      </c>
      <c r="Q6" s="1" t="s">
        <v>27</v>
      </c>
      <c r="R6" s="1" t="s">
        <v>49</v>
      </c>
      <c r="S6" s="1" t="s">
        <v>27</v>
      </c>
      <c r="T6" s="1" t="s">
        <v>27</v>
      </c>
      <c r="U6" s="1" t="s">
        <v>26</v>
      </c>
      <c r="V6" s="1" t="s">
        <v>49</v>
      </c>
      <c r="W6" s="1" t="s">
        <v>27</v>
      </c>
      <c r="X6" s="1" t="s">
        <v>26</v>
      </c>
      <c r="Y6" s="1" t="s">
        <v>27</v>
      </c>
      <c r="Z6" s="1" t="s">
        <v>27</v>
      </c>
    </row>
    <row r="7" spans="1:27" x14ac:dyDescent="0.35">
      <c r="A7" s="1" t="s">
        <v>10</v>
      </c>
      <c r="B7" s="1" t="s">
        <v>84</v>
      </c>
      <c r="C7" s="1" t="s">
        <v>59</v>
      </c>
      <c r="D7" s="1" t="s">
        <v>60</v>
      </c>
      <c r="E7" s="1" t="s">
        <v>28</v>
      </c>
      <c r="F7" s="1" t="s">
        <v>28</v>
      </c>
      <c r="G7" s="1" t="s">
        <v>28</v>
      </c>
      <c r="H7" s="1" t="s">
        <v>28</v>
      </c>
      <c r="I7" s="1" t="s">
        <v>26</v>
      </c>
      <c r="J7" s="1" t="s">
        <v>28</v>
      </c>
      <c r="K7" s="1" t="s">
        <v>26</v>
      </c>
      <c r="L7" s="1" t="s">
        <v>26</v>
      </c>
      <c r="M7" s="1" t="s">
        <v>28</v>
      </c>
      <c r="N7" s="1" t="s">
        <v>28</v>
      </c>
      <c r="O7" s="1" t="s">
        <v>28</v>
      </c>
      <c r="P7" s="1" t="s">
        <v>28</v>
      </c>
      <c r="Q7" s="1" t="s">
        <v>28</v>
      </c>
      <c r="R7" s="1" t="s">
        <v>28</v>
      </c>
      <c r="S7" s="1" t="s">
        <v>28</v>
      </c>
      <c r="T7" s="1" t="s">
        <v>28</v>
      </c>
      <c r="U7" s="1" t="s">
        <v>28</v>
      </c>
      <c r="V7" s="1" t="s">
        <v>28</v>
      </c>
      <c r="W7" s="1" t="s">
        <v>28</v>
      </c>
      <c r="X7" s="1" t="s">
        <v>28</v>
      </c>
      <c r="Y7" s="1" t="s">
        <v>28</v>
      </c>
      <c r="Z7" s="1" t="s">
        <v>28</v>
      </c>
      <c r="AA7" s="1" t="s">
        <v>61</v>
      </c>
    </row>
    <row r="8" spans="1:27" x14ac:dyDescent="0.35">
      <c r="A8" s="1" t="s">
        <v>10</v>
      </c>
      <c r="B8" s="1" t="s">
        <v>85</v>
      </c>
      <c r="C8" s="1" t="s">
        <v>62</v>
      </c>
      <c r="D8" s="1" t="s">
        <v>63</v>
      </c>
      <c r="E8" s="1" t="s">
        <v>26</v>
      </c>
      <c r="F8" s="1" t="s">
        <v>26</v>
      </c>
      <c r="G8" s="1" t="s">
        <v>26</v>
      </c>
      <c r="H8" s="1" t="s">
        <v>26</v>
      </c>
      <c r="I8" s="1" t="s">
        <v>26</v>
      </c>
      <c r="J8" s="1" t="s">
        <v>26</v>
      </c>
      <c r="K8" s="1" t="s">
        <v>26</v>
      </c>
      <c r="L8" s="1" t="s">
        <v>27</v>
      </c>
      <c r="M8" s="1" t="s">
        <v>26</v>
      </c>
      <c r="N8" s="1" t="s">
        <v>29</v>
      </c>
      <c r="O8" s="1" t="s">
        <v>27</v>
      </c>
      <c r="P8" s="1" t="s">
        <v>26</v>
      </c>
      <c r="Q8" s="1" t="s">
        <v>26</v>
      </c>
      <c r="R8" s="1" t="s">
        <v>27</v>
      </c>
      <c r="S8" s="1" t="s">
        <v>26</v>
      </c>
      <c r="T8" s="1" t="s">
        <v>26</v>
      </c>
      <c r="U8" s="1" t="s">
        <v>28</v>
      </c>
      <c r="V8" s="1" t="s">
        <v>27</v>
      </c>
      <c r="W8" s="1" t="s">
        <v>27</v>
      </c>
      <c r="X8" s="1" t="s">
        <v>28</v>
      </c>
      <c r="Y8" s="1" t="s">
        <v>27</v>
      </c>
      <c r="Z8" s="1" t="s">
        <v>28</v>
      </c>
    </row>
    <row r="9" spans="1:27" x14ac:dyDescent="0.35">
      <c r="A9" s="1" t="s">
        <v>10</v>
      </c>
      <c r="B9" s="1" t="s">
        <v>86</v>
      </c>
      <c r="C9" s="1" t="s">
        <v>64</v>
      </c>
      <c r="D9" s="1" t="s">
        <v>65</v>
      </c>
      <c r="E9" s="1" t="s">
        <v>28</v>
      </c>
      <c r="F9" s="1" t="s">
        <v>28</v>
      </c>
      <c r="G9" s="1" t="s">
        <v>28</v>
      </c>
      <c r="H9" s="1" t="s">
        <v>28</v>
      </c>
      <c r="I9" s="1" t="s">
        <v>28</v>
      </c>
      <c r="J9" s="1" t="s">
        <v>28</v>
      </c>
      <c r="K9" s="1" t="s">
        <v>28</v>
      </c>
      <c r="L9" s="1" t="s">
        <v>26</v>
      </c>
      <c r="M9" s="1" t="s">
        <v>28</v>
      </c>
      <c r="N9" s="1" t="s">
        <v>49</v>
      </c>
      <c r="O9" s="1" t="s">
        <v>49</v>
      </c>
      <c r="P9" s="1" t="s">
        <v>28</v>
      </c>
      <c r="Q9" s="1" t="s">
        <v>49</v>
      </c>
      <c r="R9" s="1" t="s">
        <v>26</v>
      </c>
      <c r="S9" s="1" t="s">
        <v>49</v>
      </c>
      <c r="T9" s="1" t="s">
        <v>28</v>
      </c>
      <c r="U9" s="1" t="s">
        <v>28</v>
      </c>
      <c r="V9" s="1" t="s">
        <v>49</v>
      </c>
      <c r="W9" s="1" t="s">
        <v>28</v>
      </c>
      <c r="X9" s="1" t="s">
        <v>28</v>
      </c>
      <c r="Y9" s="1" t="s">
        <v>28</v>
      </c>
      <c r="Z9" s="1" t="s">
        <v>28</v>
      </c>
    </row>
    <row r="10" spans="1:27" x14ac:dyDescent="0.35">
      <c r="A10" s="1" t="s">
        <v>10</v>
      </c>
      <c r="B10" s="1" t="s">
        <v>87</v>
      </c>
      <c r="C10" s="1" t="s">
        <v>66</v>
      </c>
      <c r="D10" s="1" t="s">
        <v>67</v>
      </c>
      <c r="E10" s="1" t="s">
        <v>28</v>
      </c>
      <c r="F10" s="1" t="s">
        <v>28</v>
      </c>
      <c r="G10" s="1" t="s">
        <v>28</v>
      </c>
      <c r="H10" s="1" t="s">
        <v>28</v>
      </c>
      <c r="I10" s="1" t="s">
        <v>28</v>
      </c>
      <c r="J10" s="1" t="s">
        <v>28</v>
      </c>
      <c r="K10" s="1" t="s">
        <v>28</v>
      </c>
      <c r="L10" s="1" t="s">
        <v>26</v>
      </c>
      <c r="M10" s="1" t="s">
        <v>28</v>
      </c>
      <c r="N10" s="1" t="s">
        <v>49</v>
      </c>
      <c r="O10" s="1" t="s">
        <v>26</v>
      </c>
      <c r="P10" s="1" t="s">
        <v>26</v>
      </c>
      <c r="Q10" s="1" t="s">
        <v>26</v>
      </c>
      <c r="R10" s="1" t="s">
        <v>49</v>
      </c>
      <c r="S10" s="1" t="s">
        <v>26</v>
      </c>
      <c r="T10" s="1" t="s">
        <v>26</v>
      </c>
      <c r="U10" s="1" t="s">
        <v>28</v>
      </c>
      <c r="V10" s="1" t="s">
        <v>26</v>
      </c>
      <c r="W10" s="1" t="s">
        <v>28</v>
      </c>
      <c r="X10" s="1" t="s">
        <v>26</v>
      </c>
      <c r="Y10" s="1" t="s">
        <v>26</v>
      </c>
      <c r="Z10" s="1" t="s">
        <v>26</v>
      </c>
    </row>
    <row r="11" spans="1:27" x14ac:dyDescent="0.35">
      <c r="A11" s="1" t="s">
        <v>10</v>
      </c>
      <c r="B11" s="1" t="s">
        <v>88</v>
      </c>
      <c r="C11" s="1" t="s">
        <v>68</v>
      </c>
      <c r="D11" s="1" t="s">
        <v>69</v>
      </c>
      <c r="E11" s="1" t="s">
        <v>26</v>
      </c>
      <c r="F11" s="1" t="s">
        <v>26</v>
      </c>
      <c r="G11" s="1" t="s">
        <v>26</v>
      </c>
      <c r="H11" s="1" t="s">
        <v>26</v>
      </c>
      <c r="I11" s="1" t="s">
        <v>26</v>
      </c>
      <c r="J11" s="1" t="s">
        <v>26</v>
      </c>
      <c r="K11" s="1" t="s">
        <v>27</v>
      </c>
      <c r="L11" s="1" t="s">
        <v>26</v>
      </c>
      <c r="M11" s="1" t="s">
        <v>27</v>
      </c>
      <c r="N11" s="1" t="s">
        <v>27</v>
      </c>
      <c r="O11" s="1" t="s">
        <v>27</v>
      </c>
      <c r="P11" s="1" t="s">
        <v>27</v>
      </c>
      <c r="Q11" s="1" t="s">
        <v>26</v>
      </c>
      <c r="R11" s="1" t="s">
        <v>26</v>
      </c>
      <c r="S11" s="1" t="s">
        <v>27</v>
      </c>
      <c r="T11" s="1" t="s">
        <v>27</v>
      </c>
      <c r="U11" s="1" t="s">
        <v>28</v>
      </c>
      <c r="V11" s="1" t="s">
        <v>28</v>
      </c>
      <c r="W11" s="1" t="s">
        <v>28</v>
      </c>
      <c r="X11" s="1" t="s">
        <v>26</v>
      </c>
      <c r="Y11" s="1" t="s">
        <v>28</v>
      </c>
      <c r="Z11" s="1" t="s">
        <v>28</v>
      </c>
    </row>
    <row r="12" spans="1:27" x14ac:dyDescent="0.35">
      <c r="A12" s="1" t="s">
        <v>10</v>
      </c>
      <c r="B12" s="1" t="s">
        <v>89</v>
      </c>
      <c r="C12" s="1" t="s">
        <v>70</v>
      </c>
      <c r="D12" s="1" t="s">
        <v>71</v>
      </c>
      <c r="E12" s="1" t="s">
        <v>28</v>
      </c>
      <c r="F12" s="1" t="s">
        <v>26</v>
      </c>
      <c r="G12" s="1" t="s">
        <v>28</v>
      </c>
      <c r="H12" s="1" t="s">
        <v>27</v>
      </c>
      <c r="I12" s="1" t="s">
        <v>27</v>
      </c>
      <c r="J12" s="1" t="s">
        <v>27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27</v>
      </c>
      <c r="Q12" s="1" t="s">
        <v>26</v>
      </c>
      <c r="R12" s="1" t="s">
        <v>26</v>
      </c>
      <c r="S12" s="1" t="s">
        <v>26</v>
      </c>
      <c r="T12" s="1" t="s">
        <v>26</v>
      </c>
      <c r="U12" s="1" t="s">
        <v>28</v>
      </c>
      <c r="V12" s="1" t="s">
        <v>28</v>
      </c>
      <c r="W12" s="1" t="s">
        <v>28</v>
      </c>
      <c r="X12" s="1" t="s">
        <v>28</v>
      </c>
      <c r="Y12" s="1" t="s">
        <v>28</v>
      </c>
      <c r="Z12" s="1" t="s">
        <v>28</v>
      </c>
    </row>
    <row r="13" spans="1:27" x14ac:dyDescent="0.35">
      <c r="A13" s="1" t="s">
        <v>10</v>
      </c>
      <c r="B13" s="1" t="s">
        <v>90</v>
      </c>
      <c r="C13" s="1" t="s">
        <v>72</v>
      </c>
      <c r="D13" s="1" t="s">
        <v>73</v>
      </c>
      <c r="E13" s="1" t="s">
        <v>28</v>
      </c>
      <c r="F13" s="1" t="s">
        <v>28</v>
      </c>
      <c r="G13" s="1" t="s">
        <v>28</v>
      </c>
      <c r="H13" s="1" t="s">
        <v>28</v>
      </c>
      <c r="I13" s="1" t="s">
        <v>28</v>
      </c>
      <c r="J13" s="1" t="s">
        <v>28</v>
      </c>
      <c r="K13" s="1" t="s">
        <v>28</v>
      </c>
      <c r="L13" s="1" t="s">
        <v>28</v>
      </c>
      <c r="M13" s="1" t="s">
        <v>28</v>
      </c>
      <c r="N13" s="1" t="s">
        <v>27</v>
      </c>
      <c r="O13" s="1" t="s">
        <v>26</v>
      </c>
      <c r="P13" s="1" t="s">
        <v>28</v>
      </c>
      <c r="Q13" s="1" t="s">
        <v>26</v>
      </c>
      <c r="R13" s="1" t="s">
        <v>26</v>
      </c>
      <c r="S13" s="1" t="s">
        <v>28</v>
      </c>
      <c r="T13" s="1" t="s">
        <v>28</v>
      </c>
      <c r="U13" s="1" t="s">
        <v>28</v>
      </c>
      <c r="V13" s="1" t="s">
        <v>28</v>
      </c>
      <c r="W13" s="1" t="s">
        <v>28</v>
      </c>
      <c r="X13" s="1" t="s">
        <v>28</v>
      </c>
      <c r="Y13" s="1" t="s">
        <v>28</v>
      </c>
      <c r="Z13" s="1" t="s">
        <v>28</v>
      </c>
    </row>
  </sheetData>
  <autoFilter ref="A2:AA13"/>
  <sortState ref="A3:AA40">
    <sortCondition ref="A3:A40"/>
    <sortCondition ref="C3:C40"/>
  </sortState>
  <mergeCells count="4">
    <mergeCell ref="E1:M1"/>
    <mergeCell ref="N1:T1"/>
    <mergeCell ref="U1:W1"/>
    <mergeCell ref="X1:Z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Status xmlns="ad27c568-2dec-4419-bf6f-0cef980f61bb">Draft</ReviewStatus>
    <lcf76f155ced4ddcb4097134ff3c332f xmlns="ad27c568-2dec-4419-bf6f-0cef980f61bb">
      <Terms xmlns="http://schemas.microsoft.com/office/infopath/2007/PartnerControls"/>
    </lcf76f155ced4ddcb4097134ff3c332f>
    <TaxCatchAll xmlns="e4664c3e-f049-4574-bd7d-7499d2032c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8B36A56277B846B0EEF386E768A50D" ma:contentTypeVersion="15" ma:contentTypeDescription="Create a new document." ma:contentTypeScope="" ma:versionID="01ba6346d99c041f158f7822464f0db0">
  <xsd:schema xmlns:xsd="http://www.w3.org/2001/XMLSchema" xmlns:xs="http://www.w3.org/2001/XMLSchema" xmlns:p="http://schemas.microsoft.com/office/2006/metadata/properties" xmlns:ns2="ad27c568-2dec-4419-bf6f-0cef980f61bb" xmlns:ns3="1dc93aad-b850-4517-8aa9-22ae847f0984" xmlns:ns4="e4664c3e-f049-4574-bd7d-7499d2032cca" targetNamespace="http://schemas.microsoft.com/office/2006/metadata/properties" ma:root="true" ma:fieldsID="0da416c8f0a1d112cfd3ae583888ce1c" ns2:_="" ns3:_="" ns4:_="">
    <xsd:import namespace="ad27c568-2dec-4419-bf6f-0cef980f61bb"/>
    <xsd:import namespace="1dc93aad-b850-4517-8aa9-22ae847f0984"/>
    <xsd:import namespace="e4664c3e-f049-4574-bd7d-7499d2032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ReviewStatu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7c568-2dec-4419-bf6f-0cef980f61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ReviewStatus" ma:index="18" nillable="true" ma:displayName="Review Status" ma:default="Draft" ma:format="Dropdown" ma:internalName="ReviewStatus">
      <xsd:simpleType>
        <xsd:restriction base="dms:Choice">
          <xsd:enumeration value="Draft"/>
          <xsd:enumeration value="Final"/>
          <xsd:enumeration value="Approved by MDE Leadership"/>
          <xsd:enumeration value="Template"/>
          <xsd:enumeration value="Working"/>
          <xsd:enumeration value="Web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0d83692-8000-456c-81e0-753272234f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93aad-b850-4517-8aa9-22ae847f098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64c3e-f049-4574-bd7d-7499d2032cc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6477cd5-50b3-487e-9c2d-3b571252d9cb}" ma:internalName="TaxCatchAll" ma:showField="CatchAllData" ma:web="6adb6e0f-7e94-4c58-aa56-30d3c03a8f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8AE9E7-A19E-4275-8E9F-5C7A583D7135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ad27c568-2dec-4419-bf6f-0cef980f61bb"/>
    <ds:schemaRef ds:uri="1dc93aad-b850-4517-8aa9-22ae847f0984"/>
    <ds:schemaRef ds:uri="http://purl.org/dc/elements/1.1/"/>
    <ds:schemaRef ds:uri="http://schemas.openxmlformats.org/package/2006/metadata/core-properties"/>
    <ds:schemaRef ds:uri="e4664c3e-f049-4574-bd7d-7499d2032cc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6C370-8AC2-4E90-92F5-267F538C3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27c568-2dec-4419-bf6f-0cef980f61bb"/>
    <ds:schemaRef ds:uri="1dc93aad-b850-4517-8aa9-22ae847f0984"/>
    <ds:schemaRef ds:uri="e4664c3e-f049-4574-bd7d-7499d2032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574197-7140-4EDD-A926-9299C6810E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Laurie Burgess</cp:lastModifiedBy>
  <cp:revision/>
  <cp:lastPrinted>2023-04-07T18:11:27Z</cp:lastPrinted>
  <dcterms:created xsi:type="dcterms:W3CDTF">2022-06-13T21:40:54Z</dcterms:created>
  <dcterms:modified xsi:type="dcterms:W3CDTF">2023-04-07T18:35:45Z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0x0101001C8B36A56277B846B0EEF386E768A50D</vt:lpwstr>
  </property>
  <property fmtid="{D5CDD505-2E9C-101B-9397-08002B2CF9AE}" pid="3" name="MediaServiceImageTags">
    <vt:lpwstr/>
  </property>
  <property fmtid="{D5CDD505-2E9C-101B-9397-08002B2CF9AE}" pid="4" name="MSIP_Label_7d57d072-e082-4187-b003-3ca2cdf52d65_Enabled">
    <vt:lpwstr>true</vt:lpwstr>
  </property>
  <property fmtid="{D5CDD505-2E9C-101B-9397-08002B2CF9AE}" pid="5" name="MSIP_Label_7d57d072-e082-4187-b003-3ca2cdf52d65_SetDate">
    <vt:lpwstr>2022-06-16T11:20:30Z</vt:lpwstr>
  </property>
  <property fmtid="{D5CDD505-2E9C-101B-9397-08002B2CF9AE}" pid="6" name="MSIP_Label_7d57d072-e082-4187-b003-3ca2cdf52d65_Method">
    <vt:lpwstr>Privileged</vt:lpwstr>
  </property>
  <property fmtid="{D5CDD505-2E9C-101B-9397-08002B2CF9AE}" pid="7" name="MSIP_Label_7d57d072-e082-4187-b003-3ca2cdf52d65_Name">
    <vt:lpwstr>7d57d072-e082-4187-b003-3ca2cdf52d65</vt:lpwstr>
  </property>
  <property fmtid="{D5CDD505-2E9C-101B-9397-08002B2CF9AE}" pid="8" name="MSIP_Label_7d57d072-e082-4187-b003-3ca2cdf52d65_SiteId">
    <vt:lpwstr>d5fb7087-3777-42ad-966a-892ef47225d1</vt:lpwstr>
  </property>
  <property fmtid="{D5CDD505-2E9C-101B-9397-08002B2CF9AE}" pid="9" name="MSIP_Label_7d57d072-e082-4187-b003-3ca2cdf52d65_ActionId">
    <vt:lpwstr>24e6b82c-f06a-4250-b1af-e28ca249ded5</vt:lpwstr>
  </property>
  <property fmtid="{D5CDD505-2E9C-101B-9397-08002B2CF9AE}" pid="10" name="MSIP_Label_7d57d072-e082-4187-b003-3ca2cdf52d65_ContentBits">
    <vt:lpwstr>0</vt:lpwstr>
  </property>
</Properties>
</file>