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defaultThemeVersion="166925"/>
  <mc:AlternateContent xmlns:mc="http://schemas.openxmlformats.org/markup-compatibility/2006">
    <mc:Choice Requires="x15">
      <x15ac:absPath xmlns:x15ac="http://schemas.microsoft.com/office/spreadsheetml/2010/11/ac" url="/Users/kimberly.hofstra@cornerstone.edu/Desktop/Cornerstone University/MDE Surveys/2024-2025/"/>
    </mc:Choice>
  </mc:AlternateContent>
  <xr:revisionPtr revIDLastSave="0" documentId="13_ncr:1_{437D74D3-CD72-E649-8A8F-C3ADA0780954}" xr6:coauthVersionLast="47" xr6:coauthVersionMax="47" xr10:uidLastSave="{00000000-0000-0000-0000-000000000000}"/>
  <bookViews>
    <workbookView xWindow="29400" yWindow="0" windowWidth="38400" windowHeight="21600" xr2:uid="{00000000-000D-0000-FFFF-FFFF00000000}"/>
  </bookViews>
  <sheets>
    <sheet name="Summary" sheetId="2" r:id="rId1"/>
    <sheet name="Data" sheetId="1" r:id="rId2"/>
  </sheets>
  <definedNames>
    <definedName name="_xlnm._FilterDatabase" localSheetId="1" hidden="1">Data!$A$2:$AC$8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5" i="2" l="1"/>
  <c r="F45" i="2" a="1"/>
  <c r="F45" i="2" s="1"/>
  <c r="F43" i="2" l="1" a="1"/>
  <c r="F43" i="2" s="1"/>
  <c r="F42" i="2" a="1"/>
  <c r="F42" i="2" s="1"/>
  <c r="F41" i="2" a="1"/>
  <c r="F41" i="2" s="1"/>
  <c r="F39" i="2" a="1"/>
  <c r="F39" i="2" s="1"/>
  <c r="F38" i="2" a="1"/>
  <c r="F38" i="2" s="1"/>
  <c r="F37" i="2" a="1"/>
  <c r="F37" i="2" s="1"/>
  <c r="F35" i="2" a="1"/>
  <c r="F35" i="2" s="1"/>
  <c r="F34" i="2" a="1"/>
  <c r="F34" i="2" s="1"/>
  <c r="F33" i="2" a="1"/>
  <c r="F33" i="2" s="1"/>
  <c r="F32" i="2" a="1"/>
  <c r="F32" i="2" s="1"/>
  <c r="F31" i="2" a="1"/>
  <c r="F31" i="2" s="1"/>
  <c r="F30" i="2" a="1"/>
  <c r="F30" i="2" s="1"/>
  <c r="F29" i="2" a="1"/>
  <c r="F29" i="2" s="1"/>
  <c r="F27" i="2" a="1"/>
  <c r="F27" i="2" s="1"/>
  <c r="F26" i="2" a="1"/>
  <c r="F26" i="2" s="1"/>
  <c r="F25" i="2" a="1"/>
  <c r="F25" i="2" s="1"/>
  <c r="F24" i="2" a="1"/>
  <c r="F24" i="2" s="1"/>
  <c r="F23" i="2" a="1"/>
  <c r="F23" i="2" s="1"/>
  <c r="F22" i="2" a="1"/>
  <c r="F22" i="2" s="1"/>
  <c r="F21" i="2" a="1"/>
  <c r="F21" i="2" s="1"/>
  <c r="F9" i="2" s="1"/>
  <c r="F20" i="2" a="1"/>
  <c r="F20" i="2" s="1"/>
  <c r="F19" i="2" a="1"/>
  <c r="F19" i="2" s="1"/>
  <c r="G19" i="2" a="1"/>
  <c r="G19" i="2" s="1"/>
  <c r="G43" i="2" a="1"/>
  <c r="G43" i="2" s="1"/>
  <c r="G42" i="2" a="1"/>
  <c r="G42" i="2" s="1"/>
  <c r="G41" i="2" a="1"/>
  <c r="G41" i="2" s="1"/>
  <c r="G39" i="2" a="1"/>
  <c r="G39" i="2" s="1"/>
  <c r="G38" i="2" a="1"/>
  <c r="G38" i="2" s="1"/>
  <c r="G37" i="2" a="1"/>
  <c r="G37" i="2" s="1"/>
  <c r="G35" i="2" a="1"/>
  <c r="G35" i="2" s="1"/>
  <c r="G34" i="2" a="1"/>
  <c r="G34" i="2" s="1"/>
  <c r="G33" i="2" a="1"/>
  <c r="G33" i="2" s="1"/>
  <c r="G32" i="2" a="1"/>
  <c r="G32" i="2" s="1"/>
  <c r="G31" i="2" a="1"/>
  <c r="G31" i="2" s="1"/>
  <c r="G30" i="2" a="1"/>
  <c r="G30" i="2" s="1"/>
  <c r="G29" i="2" a="1"/>
  <c r="G29" i="2" s="1"/>
  <c r="G27" i="2" a="1"/>
  <c r="G27" i="2" s="1"/>
  <c r="G26" i="2" a="1"/>
  <c r="G26" i="2" s="1"/>
  <c r="G25" i="2" a="1"/>
  <c r="G25" i="2" s="1"/>
  <c r="G24" i="2" a="1"/>
  <c r="G24" i="2" s="1"/>
  <c r="G23" i="2" a="1"/>
  <c r="G23" i="2" s="1"/>
  <c r="G22" i="2" a="1"/>
  <c r="G22" i="2" s="1"/>
  <c r="G21" i="2" a="1"/>
  <c r="G21" i="2" s="1"/>
  <c r="G9" i="2" s="1"/>
  <c r="G20" i="2" a="1"/>
  <c r="G20" i="2" s="1"/>
  <c r="F11" i="2" l="1"/>
  <c r="F12" i="2"/>
  <c r="F8" i="2"/>
  <c r="G12" i="2"/>
  <c r="G10" i="2"/>
  <c r="F7" i="2"/>
  <c r="G8" i="2"/>
  <c r="F10" i="2"/>
  <c r="G11" i="2"/>
  <c r="G7" i="2"/>
  <c r="H26" i="2"/>
  <c r="H43" i="2"/>
  <c r="H42" i="2"/>
  <c r="H39" i="2"/>
  <c r="H38" i="2"/>
  <c r="H37" i="2"/>
  <c r="H35" i="2"/>
  <c r="H34" i="2"/>
  <c r="H31" i="2"/>
  <c r="H30" i="2"/>
  <c r="H41" i="2"/>
  <c r="H32" i="2"/>
  <c r="H33" i="2"/>
  <c r="H29" i="2"/>
  <c r="H12" i="2" l="1"/>
  <c r="H10" i="2" l="1"/>
  <c r="H19" i="2"/>
  <c r="H21" i="2"/>
  <c r="H23" i="2"/>
  <c r="H24" i="2"/>
  <c r="H20" i="2"/>
  <c r="H22" i="2"/>
  <c r="H25" i="2"/>
  <c r="H45" i="2"/>
  <c r="H27" i="2"/>
  <c r="H9" i="2" l="1"/>
  <c r="H7" i="2"/>
  <c r="H11" i="2"/>
  <c r="H8"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<sst xmlns="http://schemas.openxmlformats.org/spreadsheetml/2006/main" count="259" uniqueCount="92">
  <si>
    <t>Category Summaries</t>
  </si>
  <si>
    <t>State Average</t>
  </si>
  <si>
    <r>
      <t>Efficacy</t>
    </r>
    <r>
      <rPr>
        <vertAlign val="superscript"/>
        <sz val="11"/>
        <color rgb="FF000000"/>
        <rFont val="Calibri"/>
        <family val="2"/>
        <scheme val="minor"/>
      </rPr>
      <t>1</t>
    </r>
  </si>
  <si>
    <t>Total N</t>
  </si>
  <si>
    <t>%</t>
  </si>
  <si>
    <t>Meeting Student Needs</t>
  </si>
  <si>
    <t>Technology</t>
  </si>
  <si>
    <t>Instructional Strategies and Assessment</t>
  </si>
  <si>
    <t>Professionalism</t>
  </si>
  <si>
    <t>Individual Questions</t>
  </si>
  <si>
    <t>English learners?</t>
  </si>
  <si>
    <t>high performing students?</t>
  </si>
  <si>
    <t>students from culturally diverse backgrounds?</t>
  </si>
  <si>
    <t>students with special needs or disabilities?</t>
  </si>
  <si>
    <t>students experiencing trauma?</t>
  </si>
  <si>
    <t>each individual student's learning abilities and needs?</t>
  </si>
  <si>
    <t>support all students in making connections to prior knowledge and experiences?</t>
  </si>
  <si>
    <t>implement multiple strategies to present key content area(s) concepts?</t>
  </si>
  <si>
    <t>organize the learning environment to guide student engagement during instructional time?</t>
  </si>
  <si>
    <t>Survey Responses</t>
  </si>
  <si>
    <t># Surveys Sent</t>
  </si>
  <si>
    <t>Response Rate</t>
  </si>
  <si>
    <r>
      <t>Response Rate</t>
    </r>
    <r>
      <rPr>
        <b/>
        <vertAlign val="superscript"/>
        <sz val="15"/>
        <color rgb="FF000000"/>
        <rFont val="Calibri"/>
        <family val="2"/>
        <scheme val="minor"/>
      </rPr>
      <t>3</t>
    </r>
  </si>
  <si>
    <r>
      <rPr>
        <vertAlign val="superscript"/>
        <sz val="11"/>
        <color rgb="FF000000"/>
        <rFont val="Calibri"/>
        <family val="2"/>
        <scheme val="minor"/>
      </rPr>
      <t>3</t>
    </r>
    <r>
      <rPr>
        <sz val="11"/>
        <color indexed="8"/>
        <rFont val="Calibri"/>
        <family val="2"/>
        <scheme val="minor"/>
      </rPr>
      <t xml:space="preserve"> Prospective survey respondents never reached (e.g., email invitation bounce backs) are removed from the N count.</t>
    </r>
  </si>
  <si>
    <t>Recipient Email</t>
  </si>
  <si>
    <t>To a Moderate Extent</t>
  </si>
  <si>
    <t>To a Small Extent</t>
  </si>
  <si>
    <t>To a Great Extent</t>
  </si>
  <si>
    <t>As a first-year teacher, compared to other first-year teachers, to what extent is [TeacherName] able to...</t>
  </si>
  <si>
    <t>utilize available technology to enhance the learning experience of students?</t>
  </si>
  <si>
    <t>implement strategies which maximize student engagement to support positive student behavior?</t>
  </si>
  <si>
    <t>implement literacy and reading strategies appropriate to their content area(s) and grade level(s)?</t>
  </si>
  <si>
    <t>differentiate instruction based on student assessment data to support each student's academic achievement?</t>
  </si>
  <si>
    <t>support each student's socioemotional (e.g., social, emotional, psychological) development with instructional strategies and resources?</t>
  </si>
  <si>
    <t>understand and make accommodations based on a student's IEP or Section 504 plan?</t>
  </si>
  <si>
    <t xml:space="preserve">As a first-year teacher, compared to other first-year teachers, to what extent can [TeacherName] apply instructional strategies and resources to support... </t>
  </si>
  <si>
    <t xml:space="preserve">As a first-year teacher, compared to other first-year teachers, to what extent is [TeacherName] able to build positive relationships with. . . </t>
  </si>
  <si>
    <t>students?</t>
  </si>
  <si>
    <t>families/caregivers?</t>
  </si>
  <si>
    <t>colleagues?</t>
  </si>
  <si>
    <t xml:space="preserve">As a first-year teacher, compared to other first-year teachers, to what extent is [TeacherName] able to... </t>
  </si>
  <si>
    <t>demonstrate responsiveness and flexibility to unexpected situations which arise?</t>
  </si>
  <si>
    <t>act in a manner consistent with ethical and professional educator expectations?</t>
  </si>
  <si>
    <t>utilize constructive criticism to reflect upon and improve practice?</t>
  </si>
  <si>
    <t>low performing students?</t>
  </si>
  <si>
    <t>External Relationships</t>
  </si>
  <si>
    <t>If you have any comments or feedback regarding [Field-TeacherName] or their preparation to share with their provider, please provide it here.</t>
  </si>
  <si>
    <t>No Opportunity to Observe</t>
  </si>
  <si>
    <t>As a first-year teacher, compared to other first-year teachers, to what extent is [Field-TeacherName] able to...</t>
  </si>
  <si>
    <t>As a first-year teacher, compared to other first-year teachers, to what extent can [Field-TeacherName] apply instructional strategies and resources to support</t>
  </si>
  <si>
    <t>As a first-year teacher, compared to other first-year teachers, to what extent is [Field-TeacherName] able to build positive relationships with:</t>
  </si>
  <si>
    <t>As a first-year teacher, compared to other first-year teachers, to what extent is [Field-TeacherName] able to:</t>
  </si>
  <si>
    <t>Administrator Name</t>
  </si>
  <si>
    <t>Teacher Name</t>
  </si>
  <si>
    <r>
      <rPr>
        <vertAlign val="superscript"/>
        <sz val="11"/>
        <color rgb="FF000000"/>
        <rFont val="Calibri"/>
        <family val="2"/>
        <scheme val="minor"/>
      </rPr>
      <t>2</t>
    </r>
    <r>
      <rPr>
        <sz val="11"/>
        <color indexed="8"/>
        <rFont val="Calibri"/>
        <family val="2"/>
        <scheme val="minor"/>
      </rPr>
      <t xml:space="preserve"> "Not able to Observe" responses removed from the total N.</t>
    </r>
  </si>
  <si>
    <r>
      <t>Total N</t>
    </r>
    <r>
      <rPr>
        <vertAlign val="superscript"/>
        <sz val="11"/>
        <color rgb="FF000000"/>
        <rFont val="Calibri"/>
        <family val="2"/>
        <scheme val="minor"/>
      </rPr>
      <t>2</t>
    </r>
  </si>
  <si>
    <r>
      <rPr>
        <vertAlign val="superscript"/>
        <sz val="11"/>
        <color rgb="FF000000"/>
        <rFont val="Calibri"/>
        <family val="2"/>
        <scheme val="minor"/>
      </rPr>
      <t>1</t>
    </r>
    <r>
      <rPr>
        <sz val="11"/>
        <color indexed="8"/>
        <rFont val="Calibri"/>
        <family val="2"/>
        <scheme val="minor"/>
      </rPr>
      <t xml:space="preserve"> Efficacy is defined as a response of "To a Great Extent" or "To a Moderate Extent" to the listed questions.</t>
    </r>
  </si>
  <si>
    <t>Overall Effectiveness</t>
  </si>
  <si>
    <t xml:space="preserve"> </t>
  </si>
  <si>
    <t>The color associated with each question below indicates its assigned category above.</t>
  </si>
  <si>
    <t>Performance score calculation is tentative and subject to further validation and checks.</t>
  </si>
  <si>
    <t>Your EPP</t>
  </si>
  <si>
    <t>EPP</t>
  </si>
  <si>
    <t>Progress</t>
  </si>
  <si>
    <t>Finished</t>
  </si>
  <si>
    <t/>
  </si>
  <si>
    <t>Cornerstone University</t>
  </si>
  <si>
    <t>Timothy Mabin</t>
  </si>
  <si>
    <t>MabinT@grps.org</t>
  </si>
  <si>
    <t>Susan Caswell</t>
  </si>
  <si>
    <t>caswells@comstockps.org</t>
  </si>
  <si>
    <t>Michael Palmer</t>
  </si>
  <si>
    <t>mpalmer@phasd.us</t>
  </si>
  <si>
    <t>Abigail Guilloz</t>
  </si>
  <si>
    <t>Abby has become an important part of our team in a very short amount of time. She currently is coteaching in ELA as the special education teacher. She is well prepared for both the ELA Curriculum (She is ELA certified) and the accommodations necessary to assist students.</t>
  </si>
  <si>
    <t>Candice Hawley</t>
  </si>
  <si>
    <t>Mrs. Hawley is an amazing first year teacher and will develop into a teacher that her students will remember as having influenced their lives for years to come.</t>
  </si>
  <si>
    <t>Abdullah Pehlivan</t>
  </si>
  <si>
    <t>pehlivan@mimmsa.org</t>
  </si>
  <si>
    <t>Daeja Terhune</t>
  </si>
  <si>
    <t>Daeja's performance compared to other first year teachers is average. Based on the walktrough notes from her classroo, her areas of growth are having clear and consistent expectations and implementing strategies to increase student participation and engagements.</t>
  </si>
  <si>
    <t>Jamie Larimer</t>
  </si>
  <si>
    <t>Jamie is an excellent teacher.</t>
  </si>
  <si>
    <t>Nathan Robrahn</t>
  </si>
  <si>
    <t>nrobrahn@khps.org</t>
  </si>
  <si>
    <t>Kasey Lee</t>
  </si>
  <si>
    <t>Kasey has done a nice job in her first year. She was worked with the department and instructional coach to improve her teaching. She has been open to feedback from me and others and wants to continue to improve! She has a good relationship with students and starting to better understand boundaries. She also relies on colleagues for help and feedback. Good first year</t>
  </si>
  <si>
    <t>John Hagens Jr.</t>
  </si>
  <si>
    <t>john.hagens@flushingschools.org</t>
  </si>
  <si>
    <t>Skylar Craft</t>
  </si>
  <si>
    <t>Survey Population: Lead administrators for teachers who, for the first time, appeared in the fall 2024 REP data collection as an MDE teacher.</t>
  </si>
  <si>
    <t>2024-25 Administrator Survey, Traditional Routes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</si>
</sst>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5" x14ac:knownFonts="1">
    <font>
      <sz val="11"/>
      <color indexed="8"/>
      <name val="Calibri"/>
      <family val="2"/>
      <scheme val="minor"/>
    </font>
    <font>
      <sz val="11"/>
      <color indexed="8"/>
      <name val="Calibri"/>
      <family val="2"/>
      <scheme val="minor"/>
    </font>
    <font>
      <b/>
      <sz val="11"/>
      <color theme="0"/>
      <name val="Calibri"/>
      <family val="2"/>
      <scheme val="minor"/>
    </font>
    <font>
      <b/>
      <sz val="11"/>
      <color theme="1"/>
      <name val="Calibri"/>
      <family val="2"/>
      <scheme val="minor"/>
    </font>
    <font>
      <b/>
      <sz val="30"/>
      <color theme="1"/>
      <name val="Calibri"/>
      <family val="2"/>
      <scheme val="minor"/>
    </font>
    <font>
      <b/>
      <sz val="25"/>
      <color theme="1"/>
      <name val="Calibri"/>
      <family val="2"/>
      <scheme val="minor"/>
    </font>
    <font>
      <i/>
      <sz val="11"/>
      <color theme="1"/>
      <name val="Calibri"/>
      <family val="2"/>
      <scheme val="minor"/>
    </font>
    <font>
      <sz val="30"/>
      <color theme="1"/>
      <name val="Calibri"/>
      <family val="2"/>
      <scheme val="minor"/>
    </font>
    <font>
      <b/>
      <sz val="15"/>
      <color indexed="8"/>
      <name val="Calibri"/>
      <family val="2"/>
      <scheme val="minor"/>
    </font>
    <font>
      <b/>
      <sz val="11"/>
      <color indexed="8"/>
      <name val="Calibri"/>
      <family val="2"/>
      <scheme val="minor"/>
    </font>
    <font>
      <vertAlign val="superscript"/>
      <sz val="11"/>
      <color rgb="FF000000"/>
      <name val="Calibri"/>
      <family val="2"/>
      <scheme val="minor"/>
    </font>
    <font>
      <b/>
      <vertAlign val="superscript"/>
      <sz val="15"/>
      <color rgb="FF000000"/>
      <name val="Calibri"/>
      <family val="2"/>
      <scheme val="minor"/>
    </font>
    <font>
      <b/>
      <sz val="10"/>
      <color indexed="8"/>
      <name val="Calibri"/>
      <family val="2"/>
      <scheme val="minor"/>
    </font>
    <font>
      <i/>
      <sz val="10"/>
      <color theme="1"/>
      <name val="Calibri"/>
      <family val="2"/>
      <scheme val="minor"/>
    </font>
    <font>
      <sz val="10"/>
      <color indexed="8"/>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7" tint="-0.249977111117893"/>
        <bgColor indexed="64"/>
      </patternFill>
    </fill>
    <fill>
      <patternFill patternType="solid">
        <fgColor theme="4" tint="0.59999389629810485"/>
        <bgColor indexed="64"/>
      </patternFill>
    </fill>
    <fill>
      <patternFill patternType="solid">
        <fgColor rgb="FF7030A0"/>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1" tint="0.499984740745262"/>
        <bgColor indexed="64"/>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3">
    <xf numFmtId="0" fontId="0" fillId="0" borderId="0" xfId="0"/>
    <xf numFmtId="0" fontId="0" fillId="2" borderId="0" xfId="0" applyFill="1"/>
    <xf numFmtId="0" fontId="0" fillId="2" borderId="3" xfId="0" applyFill="1" applyBorder="1" applyAlignment="1">
      <alignment horizontal="center" vertical="center" wrapText="1"/>
    </xf>
    <xf numFmtId="0" fontId="0" fillId="2" borderId="3" xfId="0" applyFill="1" applyBorder="1" applyAlignment="1">
      <alignment horizontal="center"/>
    </xf>
    <xf numFmtId="0" fontId="0" fillId="2" borderId="0" xfId="0" applyFill="1" applyAlignment="1">
      <alignment horizontal="center"/>
    </xf>
    <xf numFmtId="164" fontId="0" fillId="2" borderId="0" xfId="2" applyNumberFormat="1" applyFont="1" applyFill="1" applyBorder="1" applyAlignment="1">
      <alignment horizontal="center"/>
    </xf>
    <xf numFmtId="0" fontId="0" fillId="4" borderId="4" xfId="0" applyFill="1" applyBorder="1"/>
    <xf numFmtId="0" fontId="0" fillId="2" borderId="9" xfId="0" applyFill="1" applyBorder="1"/>
    <xf numFmtId="0" fontId="0" fillId="3" borderId="9" xfId="0" applyFill="1" applyBorder="1"/>
    <xf numFmtId="0" fontId="0" fillId="2" borderId="1" xfId="0" applyFill="1" applyBorder="1" applyAlignment="1">
      <alignment horizontal="center"/>
    </xf>
    <xf numFmtId="0" fontId="0" fillId="2" borderId="7" xfId="0" applyFill="1" applyBorder="1"/>
    <xf numFmtId="0" fontId="0" fillId="3" borderId="0" xfId="0" applyFill="1" applyAlignment="1">
      <alignment horizontal="center"/>
    </xf>
    <xf numFmtId="0" fontId="0" fillId="7" borderId="4" xfId="0" applyFill="1" applyBorder="1"/>
    <xf numFmtId="0" fontId="0" fillId="8" borderId="4" xfId="0" applyFill="1" applyBorder="1"/>
    <xf numFmtId="0" fontId="0" fillId="9" borderId="4" xfId="0" applyFill="1" applyBorder="1"/>
    <xf numFmtId="0" fontId="8" fillId="2" borderId="3" xfId="0" applyFont="1" applyFill="1" applyBorder="1"/>
    <xf numFmtId="0" fontId="0" fillId="2" borderId="1" xfId="0" applyFill="1" applyBorder="1" applyAlignment="1">
      <alignment horizontal="center" vertical="center" wrapText="1"/>
    </xf>
    <xf numFmtId="0" fontId="3" fillId="6" borderId="3" xfId="0" applyFont="1" applyFill="1" applyBorder="1"/>
    <xf numFmtId="37" fontId="0" fillId="2" borderId="3" xfId="1" applyNumberFormat="1" applyFont="1" applyFill="1" applyBorder="1" applyAlignment="1">
      <alignment horizontal="center"/>
    </xf>
    <xf numFmtId="164" fontId="0" fillId="2" borderId="3" xfId="2" applyNumberFormat="1" applyFont="1" applyFill="1" applyBorder="1" applyAlignment="1">
      <alignment horizontal="center"/>
    </xf>
    <xf numFmtId="0" fontId="0" fillId="6" borderId="1" xfId="0" applyFill="1" applyBorder="1"/>
    <xf numFmtId="0" fontId="12" fillId="2" borderId="7"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0" fillId="6" borderId="7" xfId="0" applyFill="1" applyBorder="1"/>
    <xf numFmtId="0" fontId="0" fillId="2" borderId="9" xfId="0" applyFill="1" applyBorder="1" applyAlignment="1">
      <alignment horizontal="center"/>
    </xf>
    <xf numFmtId="164" fontId="0" fillId="2" borderId="5" xfId="0" applyNumberFormat="1" applyFill="1" applyBorder="1" applyAlignment="1">
      <alignment horizontal="center"/>
    </xf>
    <xf numFmtId="0" fontId="0" fillId="3" borderId="9" xfId="0" applyFill="1" applyBorder="1" applyAlignment="1">
      <alignment horizontal="center"/>
    </xf>
    <xf numFmtId="164" fontId="0" fillId="3" borderId="5" xfId="0" applyNumberFormat="1" applyFill="1" applyBorder="1" applyAlignment="1">
      <alignment horizontal="center"/>
    </xf>
    <xf numFmtId="0" fontId="0" fillId="2" borderId="7" xfId="0" applyFill="1" applyBorder="1" applyAlignment="1">
      <alignment horizontal="center"/>
    </xf>
    <xf numFmtId="164" fontId="0" fillId="2" borderId="8" xfId="2" applyNumberFormat="1" applyFont="1" applyFill="1" applyBorder="1" applyAlignment="1">
      <alignment horizontal="center"/>
    </xf>
    <xf numFmtId="0" fontId="3" fillId="6" borderId="7" xfId="0" applyFont="1" applyFill="1" applyBorder="1" applyAlignment="1">
      <alignment horizontal="center"/>
    </xf>
    <xf numFmtId="0" fontId="3" fillId="6" borderId="3" xfId="0" applyFont="1" applyFill="1" applyBorder="1" applyAlignment="1">
      <alignment horizontal="center"/>
    </xf>
    <xf numFmtId="0" fontId="3" fillId="6" borderId="8" xfId="0" applyFont="1" applyFill="1" applyBorder="1" applyAlignment="1">
      <alignment horizontal="center"/>
    </xf>
    <xf numFmtId="0" fontId="2" fillId="9" borderId="7" xfId="0" applyFont="1" applyFill="1" applyBorder="1"/>
    <xf numFmtId="0" fontId="0" fillId="11" borderId="4" xfId="0" applyFill="1" applyBorder="1"/>
    <xf numFmtId="0" fontId="0" fillId="10" borderId="4" xfId="0" applyFill="1" applyBorder="1"/>
    <xf numFmtId="0" fontId="9" fillId="2" borderId="9" xfId="0" applyFont="1" applyFill="1" applyBorder="1"/>
    <xf numFmtId="0" fontId="9" fillId="3" borderId="9" xfId="0" applyFont="1" applyFill="1" applyBorder="1"/>
    <xf numFmtId="0" fontId="14" fillId="2" borderId="0" xfId="0" applyFont="1" applyFill="1" applyAlignment="1">
      <alignment horizontal="left" vertical="center"/>
    </xf>
    <xf numFmtId="0" fontId="2" fillId="6" borderId="0" xfId="0" applyFont="1" applyFill="1"/>
    <xf numFmtId="0" fontId="2" fillId="6" borderId="5" xfId="0" applyFont="1" applyFill="1" applyBorder="1"/>
    <xf numFmtId="0" fontId="3" fillId="20" borderId="3" xfId="0" applyFont="1" applyFill="1" applyBorder="1"/>
    <xf numFmtId="0" fontId="0" fillId="4" borderId="11" xfId="0" applyFill="1" applyBorder="1"/>
    <xf numFmtId="0" fontId="0" fillId="7" borderId="12" xfId="0" applyFill="1" applyBorder="1"/>
    <xf numFmtId="0" fontId="0" fillId="20" borderId="3" xfId="0" applyFill="1" applyBorder="1" applyAlignment="1">
      <alignment horizontal="center"/>
    </xf>
    <xf numFmtId="164" fontId="0" fillId="20" borderId="3" xfId="0" applyNumberFormat="1" applyFill="1" applyBorder="1" applyAlignment="1">
      <alignment horizontal="center"/>
    </xf>
    <xf numFmtId="164" fontId="0" fillId="20" borderId="8" xfId="2" applyNumberFormat="1" applyFont="1" applyFill="1" applyBorder="1" applyAlignment="1">
      <alignment horizontal="center"/>
    </xf>
    <xf numFmtId="0" fontId="2" fillId="6" borderId="7" xfId="0" applyFont="1" applyFill="1" applyBorder="1"/>
    <xf numFmtId="0" fontId="2" fillId="6" borderId="3" xfId="0" applyFont="1" applyFill="1" applyBorder="1"/>
    <xf numFmtId="0" fontId="0" fillId="13" borderId="4" xfId="0" applyFill="1" applyBorder="1"/>
    <xf numFmtId="0" fontId="0" fillId="11" borderId="11" xfId="0" applyFill="1" applyBorder="1"/>
    <xf numFmtId="0" fontId="0" fillId="3" borderId="7" xfId="0" applyFill="1" applyBorder="1" applyAlignment="1">
      <alignment horizontal="center"/>
    </xf>
    <xf numFmtId="0" fontId="0" fillId="3" borderId="3" xfId="0" applyFill="1" applyBorder="1" applyAlignment="1">
      <alignment horizontal="center"/>
    </xf>
    <xf numFmtId="164" fontId="0" fillId="3" borderId="8" xfId="0" applyNumberFormat="1" applyFill="1" applyBorder="1" applyAlignment="1">
      <alignment horizontal="center"/>
    </xf>
    <xf numFmtId="0" fontId="9" fillId="3" borderId="4" xfId="0" applyFont="1" applyFill="1" applyBorder="1"/>
    <xf numFmtId="0" fontId="6" fillId="2" borderId="0" xfId="0" applyFont="1" applyFill="1" applyAlignment="1">
      <alignment horizontal="left"/>
    </xf>
    <xf numFmtId="0" fontId="0" fillId="2" borderId="0" xfId="0" applyFill="1" applyAlignment="1">
      <alignment horizontal="left"/>
    </xf>
    <xf numFmtId="0" fontId="6" fillId="12" borderId="3" xfId="0" applyFont="1" applyFill="1" applyBorder="1" applyAlignment="1">
      <alignment horizontal="left"/>
    </xf>
    <xf numFmtId="0" fontId="13" fillId="15" borderId="3" xfId="0" applyFont="1" applyFill="1" applyBorder="1" applyAlignment="1">
      <alignment horizontal="left" vertical="center"/>
    </xf>
    <xf numFmtId="0" fontId="6" fillId="13" borderId="4" xfId="0" applyFont="1" applyFill="1" applyBorder="1" applyAlignment="1">
      <alignment horizontal="left"/>
    </xf>
    <xf numFmtId="0" fontId="13" fillId="15" borderId="7" xfId="0" applyFont="1" applyFill="1" applyBorder="1" applyAlignment="1">
      <alignment horizontal="left" vertical="center"/>
    </xf>
    <xf numFmtId="0" fontId="13" fillId="16" borderId="7" xfId="0" applyFont="1" applyFill="1" applyBorder="1" applyAlignment="1">
      <alignment horizontal="left" vertical="center" wrapText="1"/>
    </xf>
    <xf numFmtId="0" fontId="13" fillId="16" borderId="3"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7" borderId="7" xfId="0" applyFont="1" applyFill="1" applyBorder="1" applyAlignment="1">
      <alignment horizontal="left" vertical="center" wrapText="1"/>
    </xf>
    <xf numFmtId="0" fontId="13" fillId="17" borderId="3" xfId="0" applyFont="1" applyFill="1" applyBorder="1" applyAlignment="1">
      <alignment horizontal="left" vertical="center" wrapText="1"/>
    </xf>
    <xf numFmtId="0" fontId="13" fillId="18" borderId="7" xfId="0" applyFont="1" applyFill="1" applyBorder="1" applyAlignment="1">
      <alignment horizontal="left" vertical="center"/>
    </xf>
    <xf numFmtId="0" fontId="13" fillId="18" borderId="3" xfId="0" applyFont="1" applyFill="1" applyBorder="1" applyAlignment="1">
      <alignment horizontal="left" vertical="center"/>
    </xf>
    <xf numFmtId="0" fontId="13" fillId="18" borderId="8" xfId="0" applyFont="1" applyFill="1" applyBorder="1" applyAlignment="1">
      <alignment horizontal="left" vertical="center"/>
    </xf>
    <xf numFmtId="0" fontId="13" fillId="19" borderId="7" xfId="0" applyFont="1" applyFill="1" applyBorder="1" applyAlignment="1">
      <alignment horizontal="left" vertical="center" wrapText="1"/>
    </xf>
    <xf numFmtId="0" fontId="13" fillId="19" borderId="3" xfId="0" applyFont="1" applyFill="1" applyBorder="1" applyAlignment="1">
      <alignment horizontal="left" vertical="center" wrapText="1"/>
    </xf>
    <xf numFmtId="0" fontId="13" fillId="19" borderId="8" xfId="0" applyFont="1" applyFill="1" applyBorder="1" applyAlignment="1">
      <alignment horizontal="left" vertical="center" wrapText="1"/>
    </xf>
    <xf numFmtId="0" fontId="13" fillId="16" borderId="4" xfId="0" applyFont="1" applyFill="1" applyBorder="1" applyAlignment="1">
      <alignment horizontal="left" vertical="center" wrapText="1"/>
    </xf>
    <xf numFmtId="0" fontId="7" fillId="2" borderId="0" xfId="0" applyFont="1" applyFill="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3" fillId="2" borderId="1" xfId="0" applyFont="1" applyFill="1" applyBorder="1" applyAlignment="1">
      <alignment horizontal="center"/>
    </xf>
    <xf numFmtId="0" fontId="6" fillId="2" borderId="2" xfId="0" applyFont="1" applyFill="1" applyBorder="1" applyAlignment="1">
      <alignment horizontal="center" vertical="top"/>
    </xf>
    <xf numFmtId="0" fontId="6" fillId="13" borderId="7" xfId="0" applyFont="1" applyFill="1" applyBorder="1" applyAlignment="1">
      <alignment horizontal="left" vertical="center" wrapText="1"/>
    </xf>
    <xf numFmtId="0" fontId="6" fillId="13" borderId="3" xfId="0" applyFont="1" applyFill="1" applyBorder="1" applyAlignment="1">
      <alignment horizontal="left" vertical="center" wrapText="1"/>
    </xf>
    <xf numFmtId="0" fontId="6" fillId="13" borderId="8"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14" borderId="7" xfId="0" applyFont="1" applyFill="1" applyBorder="1" applyAlignment="1">
      <alignment horizontal="left" wrapText="1"/>
    </xf>
    <xf numFmtId="0" fontId="6" fillId="14" borderId="3" xfId="0" applyFont="1" applyFill="1" applyBorder="1" applyAlignment="1">
      <alignment horizontal="left" wrapText="1"/>
    </xf>
    <xf numFmtId="0" fontId="6" fillId="14" borderId="8" xfId="0" applyFont="1" applyFill="1" applyBorder="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15C3-7818-4ACB-9A08-21479C369FAB}">
  <dimension ref="A1:H48"/>
  <sheetViews>
    <sheetView tabSelected="1" topLeftCell="A11" zoomScale="160" zoomScaleNormal="160" workbookViewId="0">
      <pane xSplit="8" topLeftCell="I1" activePane="topRight" state="frozen"/>
      <selection pane="topRight" activeCell="B32" sqref="B32"/>
    </sheetView>
  </sheetViews>
  <sheetFormatPr baseColWidth="10" defaultColWidth="9.1640625" defaultRowHeight="15" x14ac:dyDescent="0.2"/>
  <cols>
    <col min="1" max="1" width="5.6640625" style="1" customWidth="1"/>
    <col min="2" max="2" width="94.5" style="1" bestFit="1" customWidth="1"/>
    <col min="3" max="3" width="9.6640625" style="1" customWidth="1"/>
    <col min="4" max="4" width="9.5" style="1" bestFit="1" customWidth="1"/>
    <col min="5" max="5" width="9.1640625" style="1"/>
    <col min="6" max="6" width="9.6640625" style="1" customWidth="1"/>
    <col min="7" max="8" width="9.1640625" style="1" customWidth="1"/>
    <col min="9" max="16384" width="9.1640625" style="1"/>
  </cols>
  <sheetData>
    <row r="1" spans="1:8" ht="15" customHeight="1" x14ac:dyDescent="0.2">
      <c r="A1" s="74" t="s">
        <v>91</v>
      </c>
      <c r="B1" s="75"/>
      <c r="C1" s="75"/>
      <c r="D1" s="75"/>
      <c r="E1" s="75"/>
      <c r="F1" s="75"/>
      <c r="G1" s="75"/>
      <c r="H1" s="75"/>
    </row>
    <row r="2" spans="1:8" ht="15" customHeight="1" x14ac:dyDescent="0.2">
      <c r="A2" s="75"/>
      <c r="B2" s="75"/>
      <c r="C2" s="75"/>
      <c r="D2" s="75"/>
      <c r="E2" s="75"/>
      <c r="F2" s="75"/>
      <c r="G2" s="75"/>
      <c r="H2" s="75"/>
    </row>
    <row r="3" spans="1:8" ht="15" customHeight="1" x14ac:dyDescent="0.2">
      <c r="A3" s="76"/>
      <c r="B3" s="76"/>
      <c r="C3" s="76"/>
      <c r="D3" s="76"/>
      <c r="E3" s="76"/>
      <c r="F3" s="76"/>
      <c r="G3" s="76"/>
      <c r="H3" s="76"/>
    </row>
    <row r="4" spans="1:8" ht="30" customHeight="1" x14ac:dyDescent="0.2">
      <c r="A4" s="80" t="s">
        <v>90</v>
      </c>
      <c r="B4" s="80"/>
      <c r="C4" s="80"/>
      <c r="D4" s="80"/>
      <c r="E4" s="80"/>
      <c r="F4" s="80"/>
      <c r="G4" s="80"/>
      <c r="H4" s="80"/>
    </row>
    <row r="5" spans="1:8" x14ac:dyDescent="0.2">
      <c r="A5" s="77" t="s">
        <v>0</v>
      </c>
      <c r="B5" s="77"/>
      <c r="C5" s="79" t="s">
        <v>1</v>
      </c>
      <c r="D5" s="79"/>
      <c r="E5" s="79"/>
      <c r="F5" s="79" t="s">
        <v>61</v>
      </c>
      <c r="G5" s="79"/>
      <c r="H5" s="79"/>
    </row>
    <row r="6" spans="1:8" ht="18" x14ac:dyDescent="0.2">
      <c r="A6" s="78"/>
      <c r="B6" s="78"/>
      <c r="C6" s="2" t="s">
        <v>2</v>
      </c>
      <c r="D6" s="2" t="s">
        <v>55</v>
      </c>
      <c r="E6" s="3" t="s">
        <v>4</v>
      </c>
      <c r="F6" s="2" t="s">
        <v>2</v>
      </c>
      <c r="G6" s="2" t="s">
        <v>55</v>
      </c>
      <c r="H6" s="3" t="s">
        <v>4</v>
      </c>
    </row>
    <row r="7" spans="1:8" ht="15.75" customHeight="1" x14ac:dyDescent="0.2">
      <c r="A7" s="6"/>
      <c r="B7" s="37" t="s">
        <v>7</v>
      </c>
      <c r="C7" s="25">
        <v>4956</v>
      </c>
      <c r="D7" s="4">
        <v>5512</v>
      </c>
      <c r="E7" s="26">
        <v>0.89912917271407833</v>
      </c>
      <c r="F7" s="25">
        <f>SUM(F19:F20,F22:F25,F27)</f>
        <v>28</v>
      </c>
      <c r="G7" s="4">
        <f>SUM(G19:G20,G22:G25,G27)</f>
        <v>35</v>
      </c>
      <c r="H7" s="26">
        <f>F7/G7</f>
        <v>0.8</v>
      </c>
    </row>
    <row r="8" spans="1:8" x14ac:dyDescent="0.2">
      <c r="A8" s="12"/>
      <c r="B8" s="38" t="s">
        <v>5</v>
      </c>
      <c r="C8" s="27">
        <v>5227</v>
      </c>
      <c r="D8" s="11">
        <v>5897</v>
      </c>
      <c r="E8" s="28">
        <v>0.88638290656265895</v>
      </c>
      <c r="F8" s="27">
        <f>SUM(F26,F29:F35)</f>
        <v>31</v>
      </c>
      <c r="G8" s="11">
        <f>SUM(G26,G29:G35)</f>
        <v>38</v>
      </c>
      <c r="H8" s="28">
        <f t="shared" ref="H8:H11" si="0">F8/G8</f>
        <v>0.81578947368421051</v>
      </c>
    </row>
    <row r="9" spans="1:8" x14ac:dyDescent="0.2">
      <c r="A9" s="13"/>
      <c r="B9" s="37" t="s">
        <v>6</v>
      </c>
      <c r="C9" s="25">
        <v>762</v>
      </c>
      <c r="D9" s="4">
        <v>793</v>
      </c>
      <c r="E9" s="26">
        <v>0.9609079445145019</v>
      </c>
      <c r="F9" s="25">
        <f>F21</f>
        <v>5</v>
      </c>
      <c r="G9" s="4">
        <f>G21</f>
        <v>5</v>
      </c>
      <c r="H9" s="26">
        <f t="shared" si="0"/>
        <v>1</v>
      </c>
    </row>
    <row r="10" spans="1:8" x14ac:dyDescent="0.2">
      <c r="A10" s="14"/>
      <c r="B10" s="38" t="s">
        <v>45</v>
      </c>
      <c r="C10" s="27">
        <v>2236</v>
      </c>
      <c r="D10" s="11">
        <v>2404</v>
      </c>
      <c r="E10" s="28">
        <v>0.93011647254575702</v>
      </c>
      <c r="F10" s="27">
        <f>SUM(F37:F39)</f>
        <v>13</v>
      </c>
      <c r="G10" s="11">
        <f>SUM(G37:G39)</f>
        <v>15</v>
      </c>
      <c r="H10" s="28">
        <f>F10/G10</f>
        <v>0.8666666666666667</v>
      </c>
    </row>
    <row r="11" spans="1:8" x14ac:dyDescent="0.2">
      <c r="A11" s="51"/>
      <c r="B11" s="37" t="s">
        <v>8</v>
      </c>
      <c r="C11" s="25">
        <v>2252</v>
      </c>
      <c r="D11" s="4">
        <v>2416</v>
      </c>
      <c r="E11" s="26">
        <v>0.93211920529801329</v>
      </c>
      <c r="F11" s="25">
        <f>SUM(F41:F43)</f>
        <v>14</v>
      </c>
      <c r="G11" s="4">
        <f>SUM(G41:G43)</f>
        <v>15</v>
      </c>
      <c r="H11" s="26">
        <f t="shared" si="0"/>
        <v>0.93333333333333335</v>
      </c>
    </row>
    <row r="12" spans="1:8" x14ac:dyDescent="0.2">
      <c r="A12" s="50"/>
      <c r="B12" s="55" t="s">
        <v>57</v>
      </c>
      <c r="C12" s="52">
        <v>15433</v>
      </c>
      <c r="D12" s="53">
        <v>17022</v>
      </c>
      <c r="E12" s="54">
        <v>0.9066502173657619</v>
      </c>
      <c r="F12" s="52">
        <f>SUM(F19:F27,F29:F35,F37:F39,F41:F43)</f>
        <v>91</v>
      </c>
      <c r="G12" s="53">
        <f>SUM(G19:G27,G29:G35,G37:G39,G41:G43)</f>
        <v>108</v>
      </c>
      <c r="H12" s="54">
        <f>F12/G12</f>
        <v>0.84259259259259256</v>
      </c>
    </row>
    <row r="13" spans="1:8" x14ac:dyDescent="0.2">
      <c r="A13" s="56" t="s">
        <v>59</v>
      </c>
      <c r="C13" s="4"/>
      <c r="D13" s="4"/>
      <c r="E13" s="5"/>
      <c r="F13" s="4"/>
      <c r="G13" s="4"/>
      <c r="H13" s="5"/>
    </row>
    <row r="14" spans="1:8" x14ac:dyDescent="0.2">
      <c r="A14" s="56" t="s">
        <v>60</v>
      </c>
      <c r="C14" s="4"/>
      <c r="D14" s="4"/>
      <c r="E14" s="5"/>
      <c r="F14" s="4"/>
      <c r="G14" s="4"/>
      <c r="H14" s="5"/>
    </row>
    <row r="15" spans="1:8" x14ac:dyDescent="0.2">
      <c r="A15" s="56"/>
      <c r="C15" s="4"/>
      <c r="D15" s="4"/>
      <c r="E15" s="5"/>
      <c r="F15" s="4"/>
      <c r="G15" s="4"/>
      <c r="H15" s="5"/>
    </row>
    <row r="16" spans="1:8" x14ac:dyDescent="0.2">
      <c r="A16" s="77"/>
      <c r="B16" s="77" t="s">
        <v>9</v>
      </c>
      <c r="C16" s="79" t="s">
        <v>1</v>
      </c>
      <c r="D16" s="79"/>
      <c r="E16" s="79"/>
      <c r="F16" s="79" t="s">
        <v>61</v>
      </c>
      <c r="G16" s="79"/>
      <c r="H16" s="79"/>
    </row>
    <row r="17" spans="1:8" ht="18" x14ac:dyDescent="0.2">
      <c r="A17" s="78"/>
      <c r="B17" s="78"/>
      <c r="C17" s="2" t="s">
        <v>2</v>
      </c>
      <c r="D17" s="2" t="s">
        <v>3</v>
      </c>
      <c r="E17" s="3" t="s">
        <v>4</v>
      </c>
      <c r="F17" s="2" t="s">
        <v>2</v>
      </c>
      <c r="G17" s="16" t="s">
        <v>3</v>
      </c>
      <c r="H17" s="9" t="s">
        <v>4</v>
      </c>
    </row>
    <row r="18" spans="1:8" x14ac:dyDescent="0.2">
      <c r="A18" s="49" t="s">
        <v>28</v>
      </c>
      <c r="B18" s="17"/>
      <c r="C18" s="31"/>
      <c r="D18" s="32"/>
      <c r="E18" s="33"/>
      <c r="F18" s="32"/>
      <c r="G18" s="32"/>
      <c r="H18" s="33"/>
    </row>
    <row r="19" spans="1:8" x14ac:dyDescent="0.2">
      <c r="A19" s="6"/>
      <c r="B19" s="7" t="s">
        <v>16</v>
      </c>
      <c r="C19" s="25">
        <v>761</v>
      </c>
      <c r="D19" s="4">
        <v>804</v>
      </c>
      <c r="E19" s="26">
        <v>0.94651741293532343</v>
      </c>
      <c r="F19" s="25" cm="1">
        <f t="array" ref="F19">SUM(COUNTIFS(Data!$G:$G,{"To a Moderate Extent","To a Great Extent"},Data!F:F,{"TRUE"}))</f>
        <v>5</v>
      </c>
      <c r="G19" s="4" cm="1">
        <f t="array" ref="G19">SUM(COUNTIFS(Data!$G:$G,{"To a moderate extent","To a great extent","To a Small Extent","Not at all"},Data!F:F,{"TRUE"}))</f>
        <v>5</v>
      </c>
      <c r="H19" s="26">
        <f>F19/G19</f>
        <v>1</v>
      </c>
    </row>
    <row r="20" spans="1:8" x14ac:dyDescent="0.2">
      <c r="A20" s="6"/>
      <c r="B20" s="8" t="s">
        <v>17</v>
      </c>
      <c r="C20" s="27">
        <v>740</v>
      </c>
      <c r="D20" s="11">
        <v>803</v>
      </c>
      <c r="E20" s="28">
        <v>0.92154420921544211</v>
      </c>
      <c r="F20" s="27" cm="1">
        <f t="array" ref="F20">SUM(COUNTIFS(Data!$H:$H,{"To a moderate extent","To a great extent"},Data!F:F,{"TRUE"}))</f>
        <v>5</v>
      </c>
      <c r="G20" s="11" cm="1">
        <f t="array" ref="G20">SUM(COUNTIFS(Data!$H:$H,{"To a moderate extent","To a great extent","To a Small Extent","Not at all"},Data!F:F,{"TRUE"}))</f>
        <v>5</v>
      </c>
      <c r="H20" s="28">
        <f t="shared" ref="H20:H26" si="1">F20/G20</f>
        <v>1</v>
      </c>
    </row>
    <row r="21" spans="1:8" x14ac:dyDescent="0.2">
      <c r="A21" s="36"/>
      <c r="B21" s="7" t="s">
        <v>29</v>
      </c>
      <c r="C21" s="25">
        <v>762</v>
      </c>
      <c r="D21" s="4">
        <v>793</v>
      </c>
      <c r="E21" s="26">
        <v>0.9609079445145019</v>
      </c>
      <c r="F21" s="25" cm="1">
        <f t="array" ref="F21">SUM(COUNTIFS(Data!$I:$I,{"To a moderate extent","To a great extent"},Data!F:F,{"TRUE"}))</f>
        <v>5</v>
      </c>
      <c r="G21" s="4" cm="1">
        <f t="array" ref="G21">SUM(COUNTIFS(Data!$I:$I,{"To a moderate extent","To a great extent","To a Small Extent","Not at all"},Data!F:F,{"TRUE"}))</f>
        <v>5</v>
      </c>
      <c r="H21" s="26">
        <f t="shared" si="1"/>
        <v>1</v>
      </c>
    </row>
    <row r="22" spans="1:8" x14ac:dyDescent="0.2">
      <c r="A22" s="6"/>
      <c r="B22" s="8" t="s">
        <v>30</v>
      </c>
      <c r="C22" s="27">
        <v>717</v>
      </c>
      <c r="D22" s="11">
        <v>801</v>
      </c>
      <c r="E22" s="28">
        <v>0.89513108614232206</v>
      </c>
      <c r="F22" s="27" cm="1">
        <f t="array" ref="F22">SUM(COUNTIFS(Data!$J:$J,{"To a moderate extent","To a great extent"},Data!F:F,{"TRUE"}))</f>
        <v>4</v>
      </c>
      <c r="G22" s="11" cm="1">
        <f t="array" ref="G22">SUM(COUNTIFS(Data!$J:$J,{"To a moderate extent","To a great extent","To a Small Extent","Not at all"},Data!F:F,{"TRUE"}))</f>
        <v>5</v>
      </c>
      <c r="H22" s="28">
        <f t="shared" si="1"/>
        <v>0.8</v>
      </c>
    </row>
    <row r="23" spans="1:8" x14ac:dyDescent="0.2">
      <c r="A23" s="6"/>
      <c r="B23" s="7" t="s">
        <v>18</v>
      </c>
      <c r="C23" s="25">
        <v>725</v>
      </c>
      <c r="D23" s="4">
        <v>805</v>
      </c>
      <c r="E23" s="26">
        <v>0.90062111801242239</v>
      </c>
      <c r="F23" s="25" cm="1">
        <f t="array" ref="F23">SUM(COUNTIFS(Data!$K:$K,{"To a moderate extent","To a great extent"},Data!F:F,{"TRUE"}))</f>
        <v>3</v>
      </c>
      <c r="G23" s="4" cm="1">
        <f t="array" ref="G23">SUM(COUNTIFS(Data!$K:$K,{"To a moderate extent","To a great extent","To a Small Extent","Not at all"},Data!F:F,{"TRUE"}))</f>
        <v>5</v>
      </c>
      <c r="H23" s="26">
        <f t="shared" si="1"/>
        <v>0.6</v>
      </c>
    </row>
    <row r="24" spans="1:8" x14ac:dyDescent="0.2">
      <c r="A24" s="6"/>
      <c r="B24" s="8" t="s">
        <v>31</v>
      </c>
      <c r="C24" s="27">
        <v>650</v>
      </c>
      <c r="D24" s="11">
        <v>742</v>
      </c>
      <c r="E24" s="28">
        <v>0.87601078167115898</v>
      </c>
      <c r="F24" s="27" cm="1">
        <f t="array" ref="F24">SUM(COUNTIFS(Data!$L:$L,{"To a moderate extent","To a great extent"},Data!F:F,{"TRUE"}))</f>
        <v>4</v>
      </c>
      <c r="G24" s="11" cm="1">
        <f t="array" ref="G24">SUM(COUNTIFS(Data!$L:$L,{"To a moderate extent","To a great extent","To a Small Extent","Not at all"},Data!F:F,{"TRUE"}))</f>
        <v>5</v>
      </c>
      <c r="H24" s="28">
        <f t="shared" si="1"/>
        <v>0.8</v>
      </c>
    </row>
    <row r="25" spans="1:8" x14ac:dyDescent="0.2">
      <c r="A25" s="6"/>
      <c r="B25" s="7" t="s">
        <v>32</v>
      </c>
      <c r="C25" s="25">
        <v>666</v>
      </c>
      <c r="D25" s="4">
        <v>783</v>
      </c>
      <c r="E25" s="26">
        <v>0.85057471264367812</v>
      </c>
      <c r="F25" s="25" cm="1">
        <f t="array" ref="F25">SUM(COUNTIFS(Data!$M:$M,{"To a moderate extent","To a great extent"},Data!F:F,{"TRUE"}))</f>
        <v>3</v>
      </c>
      <c r="G25" s="4" cm="1">
        <f t="array" ref="G25">SUM(COUNTIFS(Data!$M:$M,{"To a moderate extent","To a great extent","To a Small Extent","Not at all"},Data!F:F,{"TRUE"}))</f>
        <v>5</v>
      </c>
      <c r="H25" s="26">
        <f t="shared" si="1"/>
        <v>0.6</v>
      </c>
    </row>
    <row r="26" spans="1:8" x14ac:dyDescent="0.2">
      <c r="A26" s="12"/>
      <c r="B26" s="8" t="s">
        <v>33</v>
      </c>
      <c r="C26" s="27">
        <v>702</v>
      </c>
      <c r="D26" s="11">
        <v>797</v>
      </c>
      <c r="E26" s="28">
        <v>0.88080301129234628</v>
      </c>
      <c r="F26" s="27" cm="1">
        <f t="array" ref="F26">SUM(COUNTIFS(Data!$N:$N,{"To a moderate extent","To a great extent"},Data!F:F,{"TRUE"}))</f>
        <v>4</v>
      </c>
      <c r="G26" s="11" cm="1">
        <f t="array" ref="G26">SUM(COUNTIFS(Data!$N:$N,{"To a moderate extent","To a great extent","To a Small Extent","Not at all"},Data!F:F,{"TRUE"}))</f>
        <v>5</v>
      </c>
      <c r="H26" s="28">
        <f t="shared" si="1"/>
        <v>0.8</v>
      </c>
    </row>
    <row r="27" spans="1:8" x14ac:dyDescent="0.2">
      <c r="A27" s="43"/>
      <c r="B27" s="7" t="s">
        <v>34</v>
      </c>
      <c r="C27" s="25">
        <v>697</v>
      </c>
      <c r="D27" s="4">
        <v>774</v>
      </c>
      <c r="E27" s="26">
        <v>0.90051679586563305</v>
      </c>
      <c r="F27" s="25" cm="1">
        <f t="array" ref="F27">SUM(COUNTIFS(Data!$O:$O,{"To a moderate extent","To a great extent"},Data!F:F,{"TRUE"}))</f>
        <v>4</v>
      </c>
      <c r="G27" s="4" cm="1">
        <f t="array" ref="G27">SUM(COUNTIFS(Data!$O:$O,{"To a moderate extent","To a great extent","To a Small Extent","Not at all"},Data!F:F,{"TRUE"}))</f>
        <v>5</v>
      </c>
      <c r="H27" s="26">
        <f>F27/G27</f>
        <v>0.8</v>
      </c>
    </row>
    <row r="28" spans="1:8" x14ac:dyDescent="0.2">
      <c r="A28" s="48" t="s">
        <v>35</v>
      </c>
      <c r="B28" s="42"/>
      <c r="C28" s="45"/>
      <c r="D28" s="45"/>
      <c r="E28" s="46"/>
      <c r="F28" s="45"/>
      <c r="G28" s="45"/>
      <c r="H28" s="47"/>
    </row>
    <row r="29" spans="1:8" x14ac:dyDescent="0.2">
      <c r="A29" s="44"/>
      <c r="B29" s="7" t="s">
        <v>10</v>
      </c>
      <c r="C29" s="25">
        <v>437</v>
      </c>
      <c r="D29" s="4">
        <v>522</v>
      </c>
      <c r="E29" s="26">
        <v>0.83716475095785436</v>
      </c>
      <c r="F29" s="25" cm="1">
        <f t="array" ref="F29">SUM(COUNTIFS(Data!$P:$P,{"To a moderate extent","To a great extent"},Data!F:F,{"TRUE"}))</f>
        <v>4</v>
      </c>
      <c r="G29" s="4" cm="1">
        <f t="array" ref="G29">SUM(COUNTIFS(Data!$P:$P,{"To a moderate extent","To a great extent","To a Small Extent","Not at all"},Data!F:F,{"TRUE"}))</f>
        <v>5</v>
      </c>
      <c r="H29" s="26">
        <f t="shared" ref="H29:H43" si="2">F29/G29</f>
        <v>0.8</v>
      </c>
    </row>
    <row r="30" spans="1:8" x14ac:dyDescent="0.2">
      <c r="A30" s="12"/>
      <c r="B30" s="8" t="s">
        <v>11</v>
      </c>
      <c r="C30" s="27">
        <v>658</v>
      </c>
      <c r="D30" s="11">
        <v>726</v>
      </c>
      <c r="E30" s="28">
        <v>0.90633608815427003</v>
      </c>
      <c r="F30" s="27" cm="1">
        <f t="array" ref="F30">SUM(COUNTIFS(Data!$Q:$Q,{"To a moderate extent","To a great extent"},Data!F:F,{"TRUE"}))</f>
        <v>4</v>
      </c>
      <c r="G30" s="11" cm="1">
        <f t="array" ref="G30">SUM(COUNTIFS(Data!$Q:$Q,{"To a moderate extent","To a great extent","To a Small Extent","Not at all"},Data!F:F,{"TRUE"}))</f>
        <v>4</v>
      </c>
      <c r="H30" s="28">
        <f t="shared" si="2"/>
        <v>1</v>
      </c>
    </row>
    <row r="31" spans="1:8" x14ac:dyDescent="0.2">
      <c r="A31" s="12"/>
      <c r="B31" s="7" t="s">
        <v>44</v>
      </c>
      <c r="C31" s="25">
        <v>717</v>
      </c>
      <c r="D31" s="4">
        <v>802</v>
      </c>
      <c r="E31" s="26">
        <v>0.8940149625935162</v>
      </c>
      <c r="F31" s="25" cm="1">
        <f t="array" ref="F31">SUM(COUNTIFS(Data!$R:$R,{"To a moderate extent","To a great extent"},Data!F:F,{"TRUE"}))</f>
        <v>4</v>
      </c>
      <c r="G31" s="4" cm="1">
        <f t="array" ref="G31">SUM(COUNTIFS(Data!$R:$R,{"To a moderate extent","To a great extent","To a Small Extent","Not at all"},Data!F:F,{"TRUE"}))</f>
        <v>5</v>
      </c>
      <c r="H31" s="26">
        <f t="shared" si="2"/>
        <v>0.8</v>
      </c>
    </row>
    <row r="32" spans="1:8" x14ac:dyDescent="0.2">
      <c r="A32" s="12"/>
      <c r="B32" s="8" t="s">
        <v>14</v>
      </c>
      <c r="C32" s="27">
        <v>631</v>
      </c>
      <c r="D32" s="11">
        <v>735</v>
      </c>
      <c r="E32" s="28">
        <v>0.85850340136054426</v>
      </c>
      <c r="F32" s="27" cm="1">
        <f t="array" ref="F32">SUM(COUNTIFS(Data!$S:$S,{"To a moderate extent","To a great extent"},Data!F:F,{"TRUE"}))</f>
        <v>3</v>
      </c>
      <c r="G32" s="11" cm="1">
        <f t="array" ref="G32">SUM(COUNTIFS(Data!$S:$S,{"To a moderate extent","To a great extent","To a Small Extent","Not at all"},Data!F:F,{"TRUE"}))</f>
        <v>4</v>
      </c>
      <c r="H32" s="28">
        <f t="shared" si="2"/>
        <v>0.75</v>
      </c>
    </row>
    <row r="33" spans="1:8" x14ac:dyDescent="0.2">
      <c r="A33" s="12"/>
      <c r="B33" s="7" t="s">
        <v>12</v>
      </c>
      <c r="C33" s="25">
        <v>652</v>
      </c>
      <c r="D33" s="4">
        <v>722</v>
      </c>
      <c r="E33" s="26">
        <v>0.90304709141274242</v>
      </c>
      <c r="F33" s="25" cm="1">
        <f t="array" ref="F33">SUM(COUNTIFS(Data!$T:$T,{"To a moderate extent","To a great extent"},Data!F:F,{"TRUE"}))</f>
        <v>4</v>
      </c>
      <c r="G33" s="4" cm="1">
        <f t="array" ref="G33">SUM(COUNTIFS(Data!$T:$T,{"To a moderate extent","To a great extent","To a Small Extent","Not at all"},Data!F:F,{"TRUE"}))</f>
        <v>5</v>
      </c>
      <c r="H33" s="26">
        <f t="shared" si="2"/>
        <v>0.8</v>
      </c>
    </row>
    <row r="34" spans="1:8" x14ac:dyDescent="0.2">
      <c r="A34" s="12"/>
      <c r="B34" s="8" t="s">
        <v>13</v>
      </c>
      <c r="C34" s="27">
        <v>712</v>
      </c>
      <c r="D34" s="11">
        <v>789</v>
      </c>
      <c r="E34" s="28">
        <v>0.9024081115335868</v>
      </c>
      <c r="F34" s="27" cm="1">
        <f t="array" ref="F34">SUM(COUNTIFS(Data!$U:$U,{"To a moderate extent","To a great extent"},Data!F:F,{"TRUE"}))</f>
        <v>4</v>
      </c>
      <c r="G34" s="11" cm="1">
        <f t="array" ref="G34">SUM(COUNTIFS(Data!$U:$U,{"To a moderate extent","To a great extent","To a Small Extent","Not at all"},Data!F:F,{"TRUE"}))</f>
        <v>5</v>
      </c>
      <c r="H34" s="28">
        <f t="shared" si="2"/>
        <v>0.8</v>
      </c>
    </row>
    <row r="35" spans="1:8" x14ac:dyDescent="0.2">
      <c r="A35" s="12"/>
      <c r="B35" s="7" t="s">
        <v>15</v>
      </c>
      <c r="C35" s="25">
        <v>718</v>
      </c>
      <c r="D35" s="4">
        <v>804</v>
      </c>
      <c r="E35" s="26">
        <v>0.89303482587064675</v>
      </c>
      <c r="F35" s="25" cm="1">
        <f t="array" ref="F35">SUM(COUNTIFS(Data!$V:$V,{"To a moderate extent","To a great extent"},Data!F:F,{"TRUE"}))</f>
        <v>4</v>
      </c>
      <c r="G35" s="4" cm="1">
        <f t="array" ref="G35">SUM(COUNTIFS(Data!$V:$V,{"To a moderate extent","To a great extent","To a Small Extent","Not at all"},Data!F:F,{"TRUE"}))</f>
        <v>5</v>
      </c>
      <c r="H35" s="26">
        <f t="shared" si="2"/>
        <v>0.8</v>
      </c>
    </row>
    <row r="36" spans="1:8" x14ac:dyDescent="0.2">
      <c r="A36" s="40" t="s">
        <v>36</v>
      </c>
      <c r="B36" s="40"/>
      <c r="C36" s="40"/>
      <c r="D36" s="40"/>
      <c r="E36" s="40"/>
      <c r="F36" s="40"/>
      <c r="G36" s="40"/>
      <c r="H36" s="41"/>
    </row>
    <row r="37" spans="1:8" x14ac:dyDescent="0.2">
      <c r="A37" s="14"/>
      <c r="B37" s="7" t="s">
        <v>37</v>
      </c>
      <c r="C37" s="25">
        <v>769</v>
      </c>
      <c r="D37" s="4">
        <v>808</v>
      </c>
      <c r="E37" s="26">
        <v>0.95173267326732669</v>
      </c>
      <c r="F37" s="25" cm="1">
        <f t="array" ref="F37">SUM(COUNTIFS(Data!$W:$W,{"To a moderate extent","To a great extent"},Data!F:F,{"TRUE"}))</f>
        <v>5</v>
      </c>
      <c r="G37" s="4" cm="1">
        <f t="array" ref="G37">SUM(COUNTIFS(Data!$W:$W,{"To a moderate extent","To a great extent","To a Small Extent","Not at all"},Data!F:F,{"TRUE"}))</f>
        <v>5</v>
      </c>
      <c r="H37" s="26">
        <f t="shared" si="2"/>
        <v>1</v>
      </c>
    </row>
    <row r="38" spans="1:8" x14ac:dyDescent="0.2">
      <c r="A38" s="34"/>
      <c r="B38" s="8" t="s">
        <v>38</v>
      </c>
      <c r="C38" s="27">
        <v>712</v>
      </c>
      <c r="D38" s="11">
        <v>789</v>
      </c>
      <c r="E38" s="28">
        <v>0.9024081115335868</v>
      </c>
      <c r="F38" s="27" cm="1">
        <f t="array" ref="F38">SUM(COUNTIFS(Data!$X:$X,{"To a moderate extent","To a great extent"},Data!F:F,{"TRUE"}))</f>
        <v>3</v>
      </c>
      <c r="G38" s="11" cm="1">
        <f t="array" ref="G38">SUM(COUNTIFS(Data!$X:$X,{"To a moderate extent","To a great extent","To a Small Extent","Not at all"},Data!F:F,{"TRUE"}))</f>
        <v>5</v>
      </c>
      <c r="H38" s="28">
        <f t="shared" si="2"/>
        <v>0.6</v>
      </c>
    </row>
    <row r="39" spans="1:8" x14ac:dyDescent="0.2">
      <c r="A39" s="14"/>
      <c r="B39" s="7" t="s">
        <v>39</v>
      </c>
      <c r="C39" s="25">
        <v>755</v>
      </c>
      <c r="D39" s="4">
        <v>807</v>
      </c>
      <c r="E39" s="26">
        <v>0.93556381660470878</v>
      </c>
      <c r="F39" s="25" cm="1">
        <f t="array" ref="F39">SUM(COUNTIFS(Data!$Y:$Y,{"To a moderate extent","To a great extent"},Data!F:F,{"TRUE"}))</f>
        <v>5</v>
      </c>
      <c r="G39" s="4" cm="1">
        <f t="array" ref="G39">SUM(COUNTIFS(Data!$Y:$Y,{"To a moderate extent","To a great extent","To a Small Extent","Not at all"},Data!F:F,{"TRUE"}))</f>
        <v>5</v>
      </c>
      <c r="H39" s="26">
        <f t="shared" si="2"/>
        <v>1</v>
      </c>
    </row>
    <row r="40" spans="1:8" x14ac:dyDescent="0.2">
      <c r="A40" s="40" t="s">
        <v>40</v>
      </c>
      <c r="B40" s="40"/>
      <c r="C40" s="40"/>
      <c r="D40" s="40"/>
      <c r="E40" s="40"/>
      <c r="F40" s="40"/>
      <c r="G40" s="40"/>
      <c r="H40" s="41"/>
    </row>
    <row r="41" spans="1:8" x14ac:dyDescent="0.2">
      <c r="A41" s="35"/>
      <c r="B41" s="7" t="s">
        <v>41</v>
      </c>
      <c r="C41" s="25">
        <v>728</v>
      </c>
      <c r="D41" s="4">
        <v>804</v>
      </c>
      <c r="E41" s="26">
        <v>0.90547263681592038</v>
      </c>
      <c r="F41" s="25" cm="1">
        <f t="array" ref="F41">SUM(COUNTIFS(Data!$Z:$Z,{"To a moderate extent","To a great extent"},Data!F:F,{"TRUE"}))</f>
        <v>4</v>
      </c>
      <c r="G41" s="4" cm="1">
        <f t="array" ref="G41">SUM(COUNTIFS(Data!$Z:$Z,{"To a moderate extent","To a great extent","To a Small Extent","Not at all"},Data!F:F,{"TRUE"}))</f>
        <v>5</v>
      </c>
      <c r="H41" s="26">
        <f t="shared" si="2"/>
        <v>0.8</v>
      </c>
    </row>
    <row r="42" spans="1:8" x14ac:dyDescent="0.2">
      <c r="A42" s="35"/>
      <c r="B42" s="8" t="s">
        <v>42</v>
      </c>
      <c r="C42" s="27">
        <v>768</v>
      </c>
      <c r="D42" s="11">
        <v>808</v>
      </c>
      <c r="E42" s="28">
        <v>0.95049504950495045</v>
      </c>
      <c r="F42" s="27" cm="1">
        <f t="array" ref="F42">SUM(COUNTIFS(Data!$AA:$AA,{"To a moderate extent","To a great extent"},Data!F:F,{"TRUE"}))</f>
        <v>5</v>
      </c>
      <c r="G42" s="11" cm="1">
        <f t="array" ref="G42">SUM(COUNTIFS(Data!$AA:$AA,{"To a moderate extent","To a great extent","To a Small Extent","Not at all"},Data!F:F,{"TRUE"}))</f>
        <v>5</v>
      </c>
      <c r="H42" s="28">
        <f t="shared" si="2"/>
        <v>1</v>
      </c>
    </row>
    <row r="43" spans="1:8" x14ac:dyDescent="0.2">
      <c r="A43" s="35"/>
      <c r="B43" s="7" t="s">
        <v>43</v>
      </c>
      <c r="C43" s="25">
        <v>756</v>
      </c>
      <c r="D43" s="4">
        <v>804</v>
      </c>
      <c r="E43" s="26">
        <v>0.94029850746268662</v>
      </c>
      <c r="F43" s="25" cm="1">
        <f t="array" ref="F43">SUM(COUNTIFS(Data!$AB:$AB,{"To a moderate extent","To a great extent"},Data!F:F,{"TRUE"}))</f>
        <v>5</v>
      </c>
      <c r="G43" s="4" cm="1">
        <f t="array" ref="G43">SUM(COUNTIFS(Data!$AB:$AB,{"To a moderate extent","To a great extent","To a Small Extent","Not at all"},Data!F:F,{"TRUE"}))</f>
        <v>5</v>
      </c>
      <c r="H43" s="26">
        <f t="shared" si="2"/>
        <v>1</v>
      </c>
    </row>
    <row r="44" spans="1:8" ht="30" x14ac:dyDescent="0.2">
      <c r="A44" s="24"/>
      <c r="B44" s="20"/>
      <c r="C44" s="21" t="s">
        <v>19</v>
      </c>
      <c r="D44" s="22" t="s">
        <v>20</v>
      </c>
      <c r="E44" s="23" t="s">
        <v>21</v>
      </c>
      <c r="F44" s="22" t="s">
        <v>19</v>
      </c>
      <c r="G44" s="22" t="s">
        <v>20</v>
      </c>
      <c r="H44" s="23" t="s">
        <v>21</v>
      </c>
    </row>
    <row r="45" spans="1:8" ht="23" x14ac:dyDescent="0.25">
      <c r="A45" s="10"/>
      <c r="B45" s="15" t="s">
        <v>22</v>
      </c>
      <c r="C45" s="29">
        <v>812</v>
      </c>
      <c r="D45" s="18">
        <v>1568</v>
      </c>
      <c r="E45" s="30">
        <f>C45/D45</f>
        <v>0.5178571428571429</v>
      </c>
      <c r="F45" s="3" cm="1">
        <f t="array" ref="F45">COUNTIF(Data!F:F,{"TRUE"})</f>
        <v>5</v>
      </c>
      <c r="G45" s="9">
        <v>12</v>
      </c>
      <c r="H45" s="19">
        <f>F45/G45</f>
        <v>0.41666666666666669</v>
      </c>
    </row>
    <row r="46" spans="1:8" ht="17" x14ac:dyDescent="0.2">
      <c r="A46" s="1" t="s">
        <v>56</v>
      </c>
    </row>
    <row r="47" spans="1:8" ht="17" x14ac:dyDescent="0.2">
      <c r="A47" s="1" t="s">
        <v>54</v>
      </c>
    </row>
    <row r="48" spans="1:8" ht="17" x14ac:dyDescent="0.2">
      <c r="A48" s="1" t="s">
        <v>23</v>
      </c>
    </row>
  </sheetData>
  <dataConsolidate/>
  <mergeCells count="9">
    <mergeCell ref="A1:H3"/>
    <mergeCell ref="A5:B6"/>
    <mergeCell ref="C5:E5"/>
    <mergeCell ref="F5:H5"/>
    <mergeCell ref="A16:A17"/>
    <mergeCell ref="B16:B17"/>
    <mergeCell ref="C16:E16"/>
    <mergeCell ref="F16:H16"/>
    <mergeCell ref="A4:H4"/>
  </mergeCells>
  <pageMargins left="0.7" right="0.7" top="0.75" bottom="0.75" header="0.3" footer="0.3"/>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workbookViewId="0">
      <pane ySplit="2" topLeftCell="A3" activePane="bottomLeft" state="frozen"/>
      <selection pane="bottomLeft"/>
    </sheetView>
  </sheetViews>
  <sheetFormatPr baseColWidth="10" defaultColWidth="9.1640625" defaultRowHeight="15" x14ac:dyDescent="0.2"/>
  <cols>
    <col min="1" max="1" width="19.83203125" style="57" bestFit="1" customWidth="1"/>
    <col min="2" max="2" width="20" style="57" bestFit="1" customWidth="1"/>
    <col min="3" max="3" width="28.5" style="57" bestFit="1" customWidth="1"/>
    <col min="4" max="4" width="15" style="57" bestFit="1" customWidth="1"/>
    <col min="5" max="5" width="10.6640625" style="57" bestFit="1" customWidth="1"/>
    <col min="6" max="6" width="10.33203125" style="57" bestFit="1" customWidth="1"/>
    <col min="7" max="7" width="28.83203125" style="57" bestFit="1" customWidth="1"/>
    <col min="8" max="8" width="29.6640625" style="57" bestFit="1" customWidth="1"/>
    <col min="9" max="9" width="29.5" style="57" bestFit="1" customWidth="1"/>
    <col min="10" max="10" width="28.1640625" style="57" bestFit="1" customWidth="1"/>
    <col min="11" max="11" width="30" style="57" bestFit="1" customWidth="1"/>
    <col min="12" max="12" width="28.6640625" style="57" bestFit="1" customWidth="1"/>
    <col min="13" max="13" width="30.5" style="57" bestFit="1" customWidth="1"/>
    <col min="14" max="14" width="28.6640625" style="57" bestFit="1" customWidth="1"/>
    <col min="15" max="15" width="26.5" style="57" bestFit="1" customWidth="1"/>
    <col min="16" max="16" width="19" style="57" bestFit="1" customWidth="1"/>
    <col min="17" max="17" width="24.83203125" style="57" bestFit="1" customWidth="1"/>
    <col min="18" max="18" width="24.1640625" style="57" bestFit="1" customWidth="1"/>
    <col min="19" max="19" width="28.5" style="57" bestFit="1" customWidth="1"/>
    <col min="20" max="20" width="29" style="57" bestFit="1" customWidth="1"/>
    <col min="21" max="21" width="27.83203125" style="57" bestFit="1" customWidth="1"/>
    <col min="22" max="22" width="26.5" style="57" bestFit="1" customWidth="1"/>
    <col min="23" max="23" width="15.33203125" style="57" bestFit="1" customWidth="1"/>
    <col min="24" max="24" width="19.83203125" style="57" bestFit="1" customWidth="1"/>
    <col min="25" max="25" width="19" style="57" bestFit="1" customWidth="1"/>
    <col min="26" max="26" width="26.5" style="57" bestFit="1" customWidth="1"/>
    <col min="27" max="27" width="30.5" style="57" bestFit="1" customWidth="1"/>
    <col min="28" max="28" width="28" style="57" bestFit="1" customWidth="1"/>
    <col min="29" max="29" width="255.83203125" style="57" bestFit="1" customWidth="1"/>
    <col min="30" max="16384" width="9.1640625" style="57"/>
  </cols>
  <sheetData>
    <row r="1" spans="1:29" s="56" customFormat="1" ht="30" customHeight="1" x14ac:dyDescent="0.2">
      <c r="A1" s="58"/>
      <c r="B1" s="58"/>
      <c r="C1" s="58"/>
      <c r="D1" s="58"/>
      <c r="E1" s="58"/>
      <c r="F1" s="58"/>
      <c r="G1" s="81" t="s">
        <v>48</v>
      </c>
      <c r="H1" s="82"/>
      <c r="I1" s="82"/>
      <c r="J1" s="82"/>
      <c r="K1" s="82"/>
      <c r="L1" s="82"/>
      <c r="M1" s="82"/>
      <c r="N1" s="82"/>
      <c r="O1" s="83"/>
      <c r="P1" s="84" t="s">
        <v>49</v>
      </c>
      <c r="Q1" s="85"/>
      <c r="R1" s="85"/>
      <c r="S1" s="85"/>
      <c r="T1" s="85"/>
      <c r="U1" s="85"/>
      <c r="V1" s="86"/>
      <c r="W1" s="87" t="s">
        <v>50</v>
      </c>
      <c r="X1" s="88"/>
      <c r="Y1" s="89"/>
      <c r="Z1" s="90" t="s">
        <v>51</v>
      </c>
      <c r="AA1" s="91"/>
      <c r="AB1" s="92"/>
      <c r="AC1" s="60"/>
    </row>
    <row r="2" spans="1:29" s="39" customFormat="1" ht="76.5" customHeight="1" x14ac:dyDescent="0.2">
      <c r="A2" s="61" t="s">
        <v>62</v>
      </c>
      <c r="B2" s="59" t="s">
        <v>52</v>
      </c>
      <c r="C2" s="59" t="s">
        <v>24</v>
      </c>
      <c r="D2" s="59" t="s">
        <v>53</v>
      </c>
      <c r="E2" s="59" t="s">
        <v>63</v>
      </c>
      <c r="F2" s="59" t="s">
        <v>64</v>
      </c>
      <c r="G2" s="62" t="s">
        <v>16</v>
      </c>
      <c r="H2" s="63" t="s">
        <v>17</v>
      </c>
      <c r="I2" s="63" t="s">
        <v>29</v>
      </c>
      <c r="J2" s="63" t="s">
        <v>30</v>
      </c>
      <c r="K2" s="63" t="s">
        <v>18</v>
      </c>
      <c r="L2" s="63" t="s">
        <v>31</v>
      </c>
      <c r="M2" s="63" t="s">
        <v>32</v>
      </c>
      <c r="N2" s="63" t="s">
        <v>33</v>
      </c>
      <c r="O2" s="64" t="s">
        <v>34</v>
      </c>
      <c r="P2" s="65" t="s">
        <v>10</v>
      </c>
      <c r="Q2" s="66" t="s">
        <v>11</v>
      </c>
      <c r="R2" s="66" t="s">
        <v>44</v>
      </c>
      <c r="S2" s="66" t="s">
        <v>14</v>
      </c>
      <c r="T2" s="66" t="s">
        <v>12</v>
      </c>
      <c r="U2" s="66" t="s">
        <v>13</v>
      </c>
      <c r="V2" s="66" t="s">
        <v>15</v>
      </c>
      <c r="W2" s="67" t="s">
        <v>37</v>
      </c>
      <c r="X2" s="68" t="s">
        <v>38</v>
      </c>
      <c r="Y2" s="69" t="s">
        <v>39</v>
      </c>
      <c r="Z2" s="70" t="s">
        <v>41</v>
      </c>
      <c r="AA2" s="71" t="s">
        <v>42</v>
      </c>
      <c r="AB2" s="72" t="s">
        <v>43</v>
      </c>
      <c r="AC2" s="73" t="s">
        <v>46</v>
      </c>
    </row>
    <row r="3" spans="1:29" x14ac:dyDescent="0.2">
      <c r="A3" s="57" t="s">
        <v>66</v>
      </c>
      <c r="B3" s="57" t="s">
        <v>71</v>
      </c>
      <c r="C3" s="57" t="s">
        <v>72</v>
      </c>
      <c r="D3" s="57" t="s">
        <v>73</v>
      </c>
      <c r="E3" s="57">
        <v>100</v>
      </c>
      <c r="F3" s="57" t="b">
        <v>1</v>
      </c>
      <c r="G3" s="57" t="s">
        <v>25</v>
      </c>
      <c r="H3" s="57" t="s">
        <v>25</v>
      </c>
      <c r="I3" s="57" t="s">
        <v>25</v>
      </c>
      <c r="J3" s="57" t="s">
        <v>27</v>
      </c>
      <c r="K3" s="57" t="s">
        <v>27</v>
      </c>
      <c r="L3" s="57" t="s">
        <v>27</v>
      </c>
      <c r="M3" s="57" t="s">
        <v>27</v>
      </c>
      <c r="N3" s="57" t="s">
        <v>27</v>
      </c>
      <c r="O3" s="57" t="s">
        <v>27</v>
      </c>
      <c r="P3" s="57" t="s">
        <v>25</v>
      </c>
      <c r="Q3" s="57" t="s">
        <v>47</v>
      </c>
      <c r="R3" s="57" t="s">
        <v>27</v>
      </c>
      <c r="S3" s="57" t="s">
        <v>27</v>
      </c>
      <c r="T3" s="57" t="s">
        <v>27</v>
      </c>
      <c r="U3" s="57" t="s">
        <v>27</v>
      </c>
      <c r="V3" s="57" t="s">
        <v>25</v>
      </c>
      <c r="W3" s="57" t="s">
        <v>27</v>
      </c>
      <c r="X3" s="57" t="s">
        <v>26</v>
      </c>
      <c r="Y3" s="57" t="s">
        <v>27</v>
      </c>
      <c r="Z3" s="57" t="s">
        <v>27</v>
      </c>
      <c r="AA3" s="57" t="s">
        <v>27</v>
      </c>
      <c r="AB3" s="57" t="s">
        <v>27</v>
      </c>
      <c r="AC3" s="57" t="s">
        <v>74</v>
      </c>
    </row>
    <row r="4" spans="1:29" x14ac:dyDescent="0.2">
      <c r="A4" s="57" t="s">
        <v>66</v>
      </c>
      <c r="B4" s="57" t="s">
        <v>67</v>
      </c>
      <c r="C4" s="57" t="s">
        <v>68</v>
      </c>
      <c r="D4" s="57" t="s">
        <v>75</v>
      </c>
      <c r="E4" s="57">
        <v>100</v>
      </c>
      <c r="F4" s="57" t="b">
        <v>1</v>
      </c>
      <c r="G4" s="57" t="s">
        <v>27</v>
      </c>
      <c r="H4" s="57" t="s">
        <v>27</v>
      </c>
      <c r="I4" s="57" t="s">
        <v>27</v>
      </c>
      <c r="J4" s="57" t="s">
        <v>27</v>
      </c>
      <c r="K4" s="57" t="s">
        <v>27</v>
      </c>
      <c r="L4" s="57" t="s">
        <v>25</v>
      </c>
      <c r="M4" s="57" t="s">
        <v>25</v>
      </c>
      <c r="N4" s="57" t="s">
        <v>27</v>
      </c>
      <c r="O4" s="57" t="s">
        <v>25</v>
      </c>
      <c r="P4" s="57" t="s">
        <v>25</v>
      </c>
      <c r="Q4" s="57" t="s">
        <v>27</v>
      </c>
      <c r="R4" s="57" t="s">
        <v>27</v>
      </c>
      <c r="S4" s="57" t="s">
        <v>27</v>
      </c>
      <c r="T4" s="57" t="s">
        <v>27</v>
      </c>
      <c r="U4" s="57" t="s">
        <v>27</v>
      </c>
      <c r="V4" s="57" t="s">
        <v>25</v>
      </c>
      <c r="W4" s="57" t="s">
        <v>27</v>
      </c>
      <c r="X4" s="57" t="s">
        <v>25</v>
      </c>
      <c r="Y4" s="57" t="s">
        <v>27</v>
      </c>
      <c r="Z4" s="57" t="s">
        <v>27</v>
      </c>
      <c r="AA4" s="57" t="s">
        <v>27</v>
      </c>
      <c r="AB4" s="57" t="s">
        <v>27</v>
      </c>
      <c r="AC4" s="57" t="s">
        <v>76</v>
      </c>
    </row>
    <row r="5" spans="1:29" x14ac:dyDescent="0.2">
      <c r="A5" s="57" t="s">
        <v>66</v>
      </c>
      <c r="B5" s="57" t="s">
        <v>77</v>
      </c>
      <c r="C5" s="57" t="s">
        <v>78</v>
      </c>
      <c r="D5" s="57" t="s">
        <v>79</v>
      </c>
      <c r="E5" s="57">
        <v>100</v>
      </c>
      <c r="F5" s="57" t="b">
        <v>1</v>
      </c>
      <c r="G5" s="57" t="s">
        <v>25</v>
      </c>
      <c r="H5" s="57" t="s">
        <v>25</v>
      </c>
      <c r="I5" s="57" t="s">
        <v>25</v>
      </c>
      <c r="J5" s="57" t="s">
        <v>25</v>
      </c>
      <c r="K5" s="57" t="s">
        <v>26</v>
      </c>
      <c r="L5" s="57" t="s">
        <v>25</v>
      </c>
      <c r="M5" s="57" t="s">
        <v>26</v>
      </c>
      <c r="N5" s="57" t="s">
        <v>26</v>
      </c>
      <c r="O5" s="57" t="s">
        <v>25</v>
      </c>
      <c r="P5" s="57" t="s">
        <v>25</v>
      </c>
      <c r="Q5" s="57" t="s">
        <v>25</v>
      </c>
      <c r="R5" s="57" t="s">
        <v>25</v>
      </c>
      <c r="S5" s="57" t="s">
        <v>47</v>
      </c>
      <c r="T5" s="57" t="s">
        <v>25</v>
      </c>
      <c r="U5" s="57" t="s">
        <v>25</v>
      </c>
      <c r="V5" s="57" t="s">
        <v>25</v>
      </c>
      <c r="W5" s="57" t="s">
        <v>27</v>
      </c>
      <c r="X5" s="57" t="s">
        <v>25</v>
      </c>
      <c r="Y5" s="57" t="s">
        <v>25</v>
      </c>
      <c r="Z5" s="57" t="s">
        <v>25</v>
      </c>
      <c r="AA5" s="57" t="s">
        <v>27</v>
      </c>
      <c r="AB5" s="57" t="s">
        <v>25</v>
      </c>
      <c r="AC5" s="57" t="s">
        <v>80</v>
      </c>
    </row>
    <row r="6" spans="1:29" x14ac:dyDescent="0.2">
      <c r="A6" s="57" t="s">
        <v>66</v>
      </c>
      <c r="B6" s="57" t="s">
        <v>69</v>
      </c>
      <c r="C6" s="57" t="s">
        <v>70</v>
      </c>
      <c r="D6" s="57" t="s">
        <v>81</v>
      </c>
      <c r="E6" s="57">
        <v>100</v>
      </c>
      <c r="F6" s="57" t="b">
        <v>1</v>
      </c>
      <c r="G6" s="57" t="s">
        <v>27</v>
      </c>
      <c r="H6" s="57" t="s">
        <v>27</v>
      </c>
      <c r="I6" s="57" t="s">
        <v>25</v>
      </c>
      <c r="J6" s="57" t="s">
        <v>27</v>
      </c>
      <c r="K6" s="57" t="s">
        <v>27</v>
      </c>
      <c r="L6" s="57" t="s">
        <v>27</v>
      </c>
      <c r="M6" s="57" t="s">
        <v>27</v>
      </c>
      <c r="N6" s="57" t="s">
        <v>27</v>
      </c>
      <c r="O6" s="57" t="s">
        <v>27</v>
      </c>
      <c r="P6" s="57" t="s">
        <v>27</v>
      </c>
      <c r="Q6" s="57" t="s">
        <v>27</v>
      </c>
      <c r="R6" s="57" t="s">
        <v>27</v>
      </c>
      <c r="S6" s="57" t="s">
        <v>27</v>
      </c>
      <c r="T6" s="57" t="s">
        <v>27</v>
      </c>
      <c r="U6" s="57" t="s">
        <v>27</v>
      </c>
      <c r="V6" s="57" t="s">
        <v>27</v>
      </c>
      <c r="W6" s="57" t="s">
        <v>27</v>
      </c>
      <c r="X6" s="57" t="s">
        <v>27</v>
      </c>
      <c r="Y6" s="57" t="s">
        <v>27</v>
      </c>
      <c r="Z6" s="57" t="s">
        <v>27</v>
      </c>
      <c r="AA6" s="57" t="s">
        <v>27</v>
      </c>
      <c r="AB6" s="57" t="s">
        <v>27</v>
      </c>
      <c r="AC6" s="57" t="s">
        <v>82</v>
      </c>
    </row>
    <row r="7" spans="1:29" x14ac:dyDescent="0.2">
      <c r="A7" s="57" t="s">
        <v>66</v>
      </c>
      <c r="B7" s="57" t="s">
        <v>83</v>
      </c>
      <c r="C7" s="57" t="s">
        <v>84</v>
      </c>
      <c r="D7" s="57" t="s">
        <v>85</v>
      </c>
      <c r="E7" s="57">
        <v>100</v>
      </c>
      <c r="F7" s="57" t="b">
        <v>1</v>
      </c>
      <c r="G7" s="57" t="s">
        <v>25</v>
      </c>
      <c r="H7" s="57" t="s">
        <v>25</v>
      </c>
      <c r="I7" s="57" t="s">
        <v>25</v>
      </c>
      <c r="J7" s="57" t="s">
        <v>26</v>
      </c>
      <c r="K7" s="57" t="s">
        <v>26</v>
      </c>
      <c r="L7" s="57" t="s">
        <v>26</v>
      </c>
      <c r="M7" s="57" t="s">
        <v>26</v>
      </c>
      <c r="N7" s="57" t="s">
        <v>25</v>
      </c>
      <c r="O7" s="57" t="s">
        <v>26</v>
      </c>
      <c r="P7" s="57" t="s">
        <v>26</v>
      </c>
      <c r="Q7" s="57" t="s">
        <v>25</v>
      </c>
      <c r="R7" s="57" t="s">
        <v>26</v>
      </c>
      <c r="S7" s="57" t="s">
        <v>26</v>
      </c>
      <c r="T7" s="57" t="s">
        <v>26</v>
      </c>
      <c r="U7" s="57" t="s">
        <v>26</v>
      </c>
      <c r="V7" s="57" t="s">
        <v>26</v>
      </c>
      <c r="W7" s="57" t="s">
        <v>27</v>
      </c>
      <c r="X7" s="57" t="s">
        <v>26</v>
      </c>
      <c r="Y7" s="57" t="s">
        <v>25</v>
      </c>
      <c r="Z7" s="57" t="s">
        <v>26</v>
      </c>
      <c r="AA7" s="57" t="s">
        <v>25</v>
      </c>
      <c r="AB7" s="57" t="s">
        <v>25</v>
      </c>
      <c r="AC7" s="57" t="s">
        <v>86</v>
      </c>
    </row>
    <row r="8" spans="1:29" x14ac:dyDescent="0.2">
      <c r="A8" s="57" t="s">
        <v>66</v>
      </c>
      <c r="B8" s="57" t="s">
        <v>87</v>
      </c>
      <c r="C8" s="57" t="s">
        <v>88</v>
      </c>
      <c r="D8" s="57" t="s">
        <v>89</v>
      </c>
      <c r="E8" s="57">
        <v>7</v>
      </c>
      <c r="F8" s="57" t="b">
        <v>0</v>
      </c>
      <c r="G8" s="57" t="s">
        <v>65</v>
      </c>
      <c r="H8" s="57" t="s">
        <v>65</v>
      </c>
      <c r="I8" s="57" t="s">
        <v>65</v>
      </c>
      <c r="J8" s="57" t="s">
        <v>65</v>
      </c>
      <c r="K8" s="57" t="s">
        <v>65</v>
      </c>
      <c r="L8" s="57" t="s">
        <v>65</v>
      </c>
      <c r="M8" s="57" t="s">
        <v>65</v>
      </c>
      <c r="N8" s="57" t="s">
        <v>65</v>
      </c>
      <c r="O8" s="57" t="s">
        <v>65</v>
      </c>
      <c r="P8" s="57" t="s">
        <v>65</v>
      </c>
      <c r="Q8" s="57" t="s">
        <v>65</v>
      </c>
      <c r="R8" s="57" t="s">
        <v>65</v>
      </c>
      <c r="S8" s="57" t="s">
        <v>65</v>
      </c>
      <c r="T8" s="57" t="s">
        <v>65</v>
      </c>
      <c r="U8" s="57" t="s">
        <v>65</v>
      </c>
      <c r="V8" s="57" t="s">
        <v>65</v>
      </c>
      <c r="W8" s="57" t="s">
        <v>65</v>
      </c>
      <c r="X8" s="57" t="s">
        <v>65</v>
      </c>
      <c r="Y8" s="57" t="s">
        <v>65</v>
      </c>
      <c r="Z8" s="57" t="s">
        <v>65</v>
      </c>
      <c r="AA8" s="57" t="s">
        <v>65</v>
      </c>
      <c r="AB8" s="57" t="s">
        <v>65</v>
      </c>
      <c r="AC8" s="57" t="s">
        <v>58</v>
      </c>
    </row>
  </sheetData>
  <autoFilter ref="A2:AC8" xr:uid="{00000000-0001-0000-0000-000000000000}"/>
  <mergeCells count="4">
    <mergeCell ref="G1:O1"/>
    <mergeCell ref="P1:V1"/>
    <mergeCell ref="W1:Y1"/>
    <mergeCell ref="Z1:AB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15AE161D33644C87CF8C61106896FB" ma:contentTypeVersion="20" ma:contentTypeDescription="Create a new document." ma:contentTypeScope="" ma:versionID="4bf8f90e9cf142b0112a8f70ff661b26">
  <xsd:schema xmlns:xsd="http://www.w3.org/2001/XMLSchema" xmlns:xs="http://www.w3.org/2001/XMLSchema" xmlns:p="http://schemas.microsoft.com/office/2006/metadata/properties" xmlns:ns2="e362237a-3c0b-4987-a124-ae4038626336" xmlns:ns3="a0fbe04f-3e78-40fb-872f-914bcfffbe34" targetNamespace="http://schemas.microsoft.com/office/2006/metadata/properties" ma:root="true" ma:fieldsID="65ede90535e15ce0173955fcef1a9fe7" ns2:_="" ns3:_="">
    <xsd:import namespace="e362237a-3c0b-4987-a124-ae4038626336"/>
    <xsd:import namespace="a0fbe04f-3e78-40fb-872f-914bcfffbe34"/>
    <xsd:element name="properties">
      <xsd:complexType>
        <xsd:sequence>
          <xsd:element name="documentManagement">
            <xsd:complexType>
              <xsd:all>
                <xsd:element ref="ns2:ReviewStatus"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Test_x0020_Hyperlin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2237a-3c0b-4987-a124-ae4038626336" elementFormDefault="qualified">
    <xsd:import namespace="http://schemas.microsoft.com/office/2006/documentManagement/types"/>
    <xsd:import namespace="http://schemas.microsoft.com/office/infopath/2007/PartnerControls"/>
    <xsd:element name="ReviewStatus" ma:index="4" nillable="true" ma:displayName="Review Status" ma:default="Draft" ma:format="Dropdown" ma:internalName="ReviewStatus0">
      <xsd:simpleType>
        <xsd:restriction base="dms:Choice">
          <xsd:enumeration value="Draft"/>
          <xsd:enumeration value="Final"/>
          <xsd:enumeration value="Approved by MDE Leadership"/>
          <xsd:enumeration value="Template"/>
          <xsd:enumeration value="Working"/>
          <xsd:enumeration value="Web"/>
          <xsd:enumeration value="Posted PDF"/>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0d83692-8000-456c-81e0-753272234f0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Test_x0020_Hyperlink" ma:index="24" nillable="true" ma:displayName="Test Hyperlink" ma:format="Hyperlink" ma:internalName="Test_x0020_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fbe04f-3e78-40fb-872f-914bcfffbe34"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06f4e1f-8202-45ed-8aaf-ddfa3bf1faf0}" ma:internalName="TaxCatchAll" ma:showField="CatchAllData" ma:web="a0fbe04f-3e78-40fb-872f-914bcfffbe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62237a-3c0b-4987-a124-ae4038626336">
      <Terms xmlns="http://schemas.microsoft.com/office/infopath/2007/PartnerControls"/>
    </lcf76f155ced4ddcb4097134ff3c332f>
    <TaxCatchAll xmlns="a0fbe04f-3e78-40fb-872f-914bcfffbe34" xsi:nil="true"/>
    <ReviewStatus xmlns="e362237a-3c0b-4987-a124-ae4038626336">Draft</ReviewStatus>
    <Test_x0020_Hyperlink xmlns="e362237a-3c0b-4987-a124-ae4038626336">
      <Url xsi:nil="true"/>
      <Description xsi:nil="true"/>
    </Test_x0020_Hyperlink>
  </documentManagement>
</p:properties>
</file>

<file path=customXml/itemProps1.xml><?xml version="1.0" encoding="utf-8"?>
<ds:datastoreItem xmlns:ds="http://schemas.openxmlformats.org/officeDocument/2006/customXml" ds:itemID="{0F574197-7140-4EDD-A926-9299C6810E90}">
  <ds:schemaRefs>
    <ds:schemaRef ds:uri="http://schemas.microsoft.com/sharepoint/v3/contenttype/forms"/>
  </ds:schemaRefs>
</ds:datastoreItem>
</file>

<file path=customXml/itemProps2.xml><?xml version="1.0" encoding="utf-8"?>
<ds:datastoreItem xmlns:ds="http://schemas.openxmlformats.org/officeDocument/2006/customXml" ds:itemID="{AF61403A-5B24-4680-82A1-2BCA54AD01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62237a-3c0b-4987-a124-ae4038626336"/>
    <ds:schemaRef ds:uri="a0fbe04f-3e78-40fb-872f-914bcfffbe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8AE9E7-A19E-4275-8E9F-5C7A583D7135}">
  <ds:schemaRefs>
    <ds:schemaRef ds:uri="http://schemas.microsoft.com/office/2006/metadata/properties"/>
    <ds:schemaRef ds:uri="http://schemas.microsoft.com/office/infopath/2007/PartnerControls"/>
    <ds:schemaRef ds:uri="ad27c568-2dec-4419-bf6f-0cef980f61bb"/>
    <ds:schemaRef ds:uri="e4664c3e-f049-4574-bd7d-7499d2032cca"/>
    <ds:schemaRef ds:uri="e362237a-3c0b-4987-a124-ae4038626336"/>
    <ds:schemaRef ds:uri="a0fbe04f-3e78-40fb-872f-914bcfffbe34"/>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Summary</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Kim Hofstra</cp:lastModifiedBy>
  <cp:revision/>
  <cp:lastPrinted>2022-07-19T17:08:49Z</cp:lastPrinted>
  <dcterms:created xsi:type="dcterms:W3CDTF">2022-06-13T21:40:54Z</dcterms:created>
  <dcterms:modified xsi:type="dcterms:W3CDTF">2026-05-09T18:28:48Z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0x0101005915AE161D33644C87CF8C61106896FB</vt:lpwstr>
  </property>
  <property fmtid="{D5CDD505-2E9C-101B-9397-08002B2CF9AE}" pid="3" name="MediaServiceImageTags">
    <vt:lpwstr/>
  </property>
  <property fmtid="{D5CDD505-2E9C-101B-9397-08002B2CF9AE}" pid="4" name="MSIP_Label_7d57d072-e082-4187-b003-3ca2cdf52d65_Enabled">
    <vt:lpwstr>true</vt:lpwstr>
  </property>
  <property fmtid="{D5CDD505-2E9C-101B-9397-08002B2CF9AE}" pid="5" name="MSIP_Label_7d57d072-e082-4187-b003-3ca2cdf52d65_SetDate">
    <vt:lpwstr>2022-06-16T11:20:30Z</vt:lpwstr>
  </property>
  <property fmtid="{D5CDD505-2E9C-101B-9397-08002B2CF9AE}" pid="6" name="MSIP_Label_7d57d072-e082-4187-b003-3ca2cdf52d65_Method">
    <vt:lpwstr>Privileged</vt:lpwstr>
  </property>
  <property fmtid="{D5CDD505-2E9C-101B-9397-08002B2CF9AE}" pid="7" name="MSIP_Label_7d57d072-e082-4187-b003-3ca2cdf52d65_Name">
    <vt:lpwstr>7d57d072-e082-4187-b003-3ca2cdf52d65</vt:lpwstr>
  </property>
  <property fmtid="{D5CDD505-2E9C-101B-9397-08002B2CF9AE}" pid="8" name="MSIP_Label_7d57d072-e082-4187-b003-3ca2cdf52d65_SiteId">
    <vt:lpwstr>d5fb7087-3777-42ad-966a-892ef47225d1</vt:lpwstr>
  </property>
  <property fmtid="{D5CDD505-2E9C-101B-9397-08002B2CF9AE}" pid="9" name="MSIP_Label_7d57d072-e082-4187-b003-3ca2cdf52d65_ActionId">
    <vt:lpwstr>24e6b82c-f06a-4250-b1af-e28ca249ded5</vt:lpwstr>
  </property>
  <property fmtid="{D5CDD505-2E9C-101B-9397-08002B2CF9AE}" pid="10" name="MSIP_Label_7d57d072-e082-4187-b003-3ca2cdf52d65_ContentBits">
    <vt:lpwstr>0</vt:lpwstr>
  </property>
  <property fmtid="{D5CDD505-2E9C-101B-9397-08002B2CF9AE}" pid="11" name="_ExtendedDescription">
    <vt:lpwstr/>
  </property>
</Properties>
</file>