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9"/>
  <workbookPr defaultThemeVersion="202300"/>
  <mc:AlternateContent xmlns:mc="http://schemas.openxmlformats.org/markup-compatibility/2006">
    <mc:Choice Requires="x15">
      <x15ac:absPath xmlns:x15ac="http://schemas.microsoft.com/office/spreadsheetml/2010/11/ac" url="/Users/kimberly.hofstra@cornerstone.edu/Desktop/Cornerstone University/MDE Surveys/2024-2025/"/>
    </mc:Choice>
  </mc:AlternateContent>
  <xr:revisionPtr revIDLastSave="0" documentId="13_ncr:1_{F87849F2-F07E-B241-9F53-62C1E523FEC9}" xr6:coauthVersionLast="47" xr6:coauthVersionMax="47" xr10:uidLastSave="{00000000-0000-0000-0000-000000000000}"/>
  <bookViews>
    <workbookView xWindow="140" yWindow="900" windowWidth="14440" windowHeight="16640" xr2:uid="{00000000-000D-0000-FFFF-FFFF00000000}"/>
  </bookViews>
  <sheets>
    <sheet name="Summary" sheetId="2" r:id="rId1"/>
    <sheet name="Data" sheetId="1" r:id="rId2"/>
  </sheets>
  <definedNames>
    <definedName name="_xlnm._FilterDatabase" localSheetId="1" hidden="1">Data!$A$1:$BI$13</definedName>
    <definedName name="_xlnm.Print_Area" localSheetId="0">Summary!$A:$H</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6" i="2" l="1"/>
  <c r="G63" i="2" l="1" a="1"/>
  <c r="G63" i="2" s="1"/>
  <c r="G62" i="2" a="1"/>
  <c r="G62" i="2" s="1"/>
  <c r="G61" i="2" a="1"/>
  <c r="G61" i="2" s="1"/>
  <c r="G60" i="2" a="1"/>
  <c r="G60" i="2" s="1"/>
  <c r="G59" i="2" a="1"/>
  <c r="G59" i="2" s="1"/>
  <c r="G58" i="2" a="1"/>
  <c r="G58" i="2" s="1"/>
  <c r="G57" i="2" a="1"/>
  <c r="G57" i="2" s="1"/>
  <c r="G56" i="2" a="1"/>
  <c r="G56" i="2" s="1"/>
  <c r="G55" i="2" a="1"/>
  <c r="G55" i="2" s="1"/>
  <c r="F55" i="2" a="1"/>
  <c r="F55" i="2" s="1"/>
  <c r="H55" i="2" s="1"/>
  <c r="F63" i="2" a="1"/>
  <c r="F63" i="2" s="1"/>
  <c r="F62" i="2" a="1"/>
  <c r="F62" i="2" s="1"/>
  <c r="F61" i="2" a="1"/>
  <c r="F61" i="2" s="1"/>
  <c r="F60" i="2" a="1"/>
  <c r="F60" i="2" s="1"/>
  <c r="F59" i="2" a="1"/>
  <c r="F59" i="2" s="1"/>
  <c r="F58" i="2" a="1"/>
  <c r="F58" i="2" s="1"/>
  <c r="H58" i="2" s="1"/>
  <c r="F57" i="2" a="1"/>
  <c r="F57" i="2" s="1"/>
  <c r="H57" i="2" s="1"/>
  <c r="F56" i="2" a="1"/>
  <c r="F56" i="2" s="1"/>
  <c r="C65" i="2"/>
  <c r="F53" i="2" a="1"/>
  <c r="F53" i="2" s="1"/>
  <c r="F52" i="2" a="1"/>
  <c r="F52" i="2" s="1"/>
  <c r="F51" i="2" a="1"/>
  <c r="F51" i="2" s="1"/>
  <c r="F50" i="2" a="1"/>
  <c r="F50" i="2" s="1"/>
  <c r="G53" i="2" a="1"/>
  <c r="G53" i="2" s="1"/>
  <c r="G52" i="2" a="1"/>
  <c r="G52" i="2" s="1"/>
  <c r="G51" i="2" a="1"/>
  <c r="G51" i="2" s="1"/>
  <c r="G50" i="2" a="1"/>
  <c r="G50" i="2" s="1"/>
  <c r="F48" i="2" a="1"/>
  <c r="F48" i="2" s="1"/>
  <c r="F47" i="2" a="1"/>
  <c r="F47" i="2" s="1"/>
  <c r="F46" i="2" a="1"/>
  <c r="F46" i="2" s="1"/>
  <c r="F45" i="2" a="1"/>
  <c r="F45" i="2" s="1"/>
  <c r="F44" i="2" a="1"/>
  <c r="F44" i="2" s="1"/>
  <c r="F43" i="2" a="1"/>
  <c r="F43" i="2" s="1"/>
  <c r="F42" i="2" a="1"/>
  <c r="F42" i="2" s="1"/>
  <c r="F41" i="2" a="1"/>
  <c r="F41" i="2" s="1"/>
  <c r="F40" i="2" a="1"/>
  <c r="F40" i="2" s="1"/>
  <c r="F39" i="2" a="1"/>
  <c r="F39" i="2" s="1"/>
  <c r="G48" i="2" a="1"/>
  <c r="G48" i="2" s="1"/>
  <c r="G47" i="2" a="1"/>
  <c r="G47" i="2" s="1"/>
  <c r="G46" i="2" a="1"/>
  <c r="G46" i="2" s="1"/>
  <c r="G45" i="2" a="1"/>
  <c r="G45" i="2" s="1"/>
  <c r="G44" i="2" a="1"/>
  <c r="G44" i="2" s="1"/>
  <c r="G43" i="2" a="1"/>
  <c r="G43" i="2" s="1"/>
  <c r="G42" i="2" a="1"/>
  <c r="G42" i="2" s="1"/>
  <c r="G41" i="2" a="1"/>
  <c r="G41" i="2" s="1"/>
  <c r="G40" i="2" a="1"/>
  <c r="G40" i="2" s="1"/>
  <c r="G39" i="2" a="1"/>
  <c r="G39" i="2" s="1"/>
  <c r="F37" i="2" a="1"/>
  <c r="F37" i="2" s="1"/>
  <c r="F36" i="2" a="1"/>
  <c r="F36" i="2" s="1"/>
  <c r="F35" i="2" a="1"/>
  <c r="F35" i="2" s="1"/>
  <c r="F34" i="2" a="1"/>
  <c r="F34" i="2" s="1"/>
  <c r="F33" i="2" a="1"/>
  <c r="F33" i="2" s="1"/>
  <c r="F32" i="2" a="1"/>
  <c r="F32" i="2" s="1"/>
  <c r="F31" i="2" a="1"/>
  <c r="F31" i="2" s="1"/>
  <c r="G37" i="2" a="1"/>
  <c r="G37" i="2" s="1"/>
  <c r="G36" i="2" a="1"/>
  <c r="G36" i="2" s="1"/>
  <c r="G35" i="2" a="1"/>
  <c r="G35" i="2" s="1"/>
  <c r="G34" i="2" a="1"/>
  <c r="G34" i="2" s="1"/>
  <c r="G33" i="2" a="1"/>
  <c r="G33" i="2" s="1"/>
  <c r="G32" i="2" a="1"/>
  <c r="G32" i="2" s="1"/>
  <c r="G31" i="2" a="1"/>
  <c r="G31" i="2" s="1"/>
  <c r="F29" i="2" a="1"/>
  <c r="F29" i="2" s="1"/>
  <c r="F28" i="2" a="1"/>
  <c r="F28" i="2" s="1"/>
  <c r="F27" i="2" a="1"/>
  <c r="F27" i="2" s="1"/>
  <c r="G29" i="2" a="1"/>
  <c r="G29" i="2" s="1"/>
  <c r="G28" i="2" a="1"/>
  <c r="G28" i="2" s="1"/>
  <c r="G27" i="2" a="1"/>
  <c r="G27" i="2" s="1"/>
  <c r="F25" i="2" a="1"/>
  <c r="F25" i="2" s="1"/>
  <c r="F24" i="2" a="1"/>
  <c r="F24" i="2" s="1"/>
  <c r="F23" i="2" a="1"/>
  <c r="F23" i="2" s="1"/>
  <c r="F22" i="2" a="1"/>
  <c r="F22" i="2" s="1"/>
  <c r="F21" i="2" a="1"/>
  <c r="F21" i="2" s="1"/>
  <c r="F20" i="2" a="1"/>
  <c r="F20" i="2" s="1"/>
  <c r="G20" i="2" a="1"/>
  <c r="G20" i="2" s="1"/>
  <c r="G21" i="2" a="1"/>
  <c r="G21" i="2" s="1"/>
  <c r="G22" i="2" a="1"/>
  <c r="G22" i="2" s="1"/>
  <c r="G23" i="2" a="1"/>
  <c r="G23" i="2" s="1"/>
  <c r="G24" i="2" a="1"/>
  <c r="G24" i="2" s="1"/>
  <c r="G25" i="2" a="1"/>
  <c r="G25" i="2" s="1"/>
  <c r="G19" i="2" a="1"/>
  <c r="G19" i="2" s="1"/>
  <c r="F19" i="2" a="1"/>
  <c r="F19" i="2" s="1"/>
  <c r="F13" i="2" l="1"/>
  <c r="H63" i="2"/>
  <c r="H61" i="2"/>
  <c r="H62" i="2"/>
  <c r="H59" i="2"/>
  <c r="H60" i="2"/>
  <c r="G13" i="2"/>
  <c r="H56" i="2"/>
  <c r="H36" i="2"/>
  <c r="H37" i="2"/>
  <c r="H46" i="2"/>
  <c r="H50" i="2"/>
  <c r="H51" i="2"/>
  <c r="H35" i="2"/>
  <c r="H33" i="2"/>
  <c r="H41" i="2"/>
  <c r="H42" i="2"/>
  <c r="H31" i="2"/>
  <c r="H39" i="2"/>
  <c r="H45" i="2"/>
  <c r="H40" i="2"/>
  <c r="H43" i="2"/>
  <c r="H47" i="2"/>
  <c r="H44" i="2"/>
  <c r="H48" i="2"/>
  <c r="H34" i="2"/>
  <c r="H32" i="2"/>
  <c r="E65" i="2"/>
  <c r="G8" i="2"/>
  <c r="H23" i="2"/>
  <c r="H22" i="2"/>
  <c r="F5" i="2"/>
  <c r="H13" i="2" l="1"/>
  <c r="G10" i="2"/>
  <c r="H29" i="2"/>
  <c r="G11" i="2"/>
  <c r="H20" i="2"/>
  <c r="H24" i="2"/>
  <c r="H28" i="2"/>
  <c r="H52" i="2"/>
  <c r="H53" i="2"/>
  <c r="F10" i="2"/>
  <c r="F9" i="2"/>
  <c r="G9" i="2"/>
  <c r="F12" i="2"/>
  <c r="F65" i="2"/>
  <c r="H65" i="2" s="1"/>
  <c r="G7" i="2"/>
  <c r="G12" i="2"/>
  <c r="F8" i="2"/>
  <c r="H8" i="2" s="1"/>
  <c r="H25" i="2"/>
  <c r="F7" i="2"/>
  <c r="H19" i="2"/>
  <c r="H21" i="2"/>
  <c r="F11" i="2"/>
  <c r="H27" i="2"/>
  <c r="H10" i="2" l="1"/>
  <c r="H11" i="2"/>
  <c r="H9" i="2"/>
  <c r="H7" i="2"/>
  <c r="H12"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<sst xmlns="http://schemas.openxmlformats.org/spreadsheetml/2006/main" count="778" uniqueCount="163">
  <si>
    <t>Cornerstone University</t>
  </si>
  <si>
    <t xml:space="preserve"> </t>
  </si>
  <si>
    <t>YO</t>
  </si>
  <si>
    <t>Yes</t>
  </si>
  <si>
    <t>No</t>
  </si>
  <si>
    <t/>
  </si>
  <si>
    <t>Yes, and plan to remain in Michigan.</t>
  </si>
  <si>
    <t>Other (Please specify)</t>
  </si>
  <si>
    <t>Substitute, Paraprofessional</t>
  </si>
  <si>
    <t>To a Great Extent</t>
  </si>
  <si>
    <t>To a Moderate Extent</t>
  </si>
  <si>
    <t>To a Small Extent</t>
  </si>
  <si>
    <t>Not at All</t>
  </si>
  <si>
    <t>Not Applicable</t>
  </si>
  <si>
    <t>Category Summaries</t>
  </si>
  <si>
    <t>State Average</t>
  </si>
  <si>
    <r>
      <t>Efficacy</t>
    </r>
    <r>
      <rPr>
        <vertAlign val="superscript"/>
        <sz val="11"/>
        <color rgb="FF000000"/>
        <rFont val="Aptos Narrow"/>
        <family val="2"/>
        <scheme val="minor"/>
      </rPr>
      <t>1</t>
    </r>
  </si>
  <si>
    <t>Total N</t>
  </si>
  <si>
    <t>%</t>
  </si>
  <si>
    <t>Career Support</t>
  </si>
  <si>
    <t>Overall Preparation</t>
  </si>
  <si>
    <t>Meeting Student Needs</t>
  </si>
  <si>
    <t>Technology</t>
  </si>
  <si>
    <t>Instructional Strategies and Assessment</t>
  </si>
  <si>
    <t>Professionalism</t>
  </si>
  <si>
    <r>
      <t>Clinical Exp &amp; Program Prep</t>
    </r>
    <r>
      <rPr>
        <b/>
        <vertAlign val="superscript"/>
        <sz val="11"/>
        <color theme="1"/>
        <rFont val="Aptos Narrow"/>
        <family val="2"/>
        <scheme val="minor"/>
      </rPr>
      <t>2</t>
    </r>
  </si>
  <si>
    <t>* The color coding indicates the questions that went into the group and can be matched with the individual questions below.</t>
  </si>
  <si>
    <t>Individual Questions</t>
  </si>
  <si>
    <t>To what extent did your preparation program. . .</t>
  </si>
  <si>
    <t>prepare you well for the teaching job market?</t>
  </si>
  <si>
    <t>support you in your job search?</t>
  </si>
  <si>
    <t>provide opportunities for resume' building (e.g. volunteer opportunities, participation in professional organizations/conferences)?</t>
  </si>
  <si>
    <t>provide opportunities for interview preparation (e.g. developing a portfolio/resume, personal website, mock interview, etc.)?</t>
  </si>
  <si>
    <t>provide good advice on job placement opportunities?</t>
  </si>
  <si>
    <t>promote networking with potential employers?</t>
  </si>
  <si>
    <t>Overall, to what extent do you believe you were ready to enter the teaching profession when you completed your preparation program?</t>
  </si>
  <si>
    <t>As a beginning teacher, to what extent do you feel your preparation program prepared you to. . .</t>
  </si>
  <si>
    <t>connect learning experiences to a variety of backgrounds (e.g., cultural, socioeconomic, and ethnic)?</t>
  </si>
  <si>
    <t>support all students' socioemotional (e.g., social, emotional, psychological) development?</t>
  </si>
  <si>
    <t>communicate effectively with families/caregivers to promote individual student growth?</t>
  </si>
  <si>
    <t>As a beginning teacher, to what extent can you apply instructional strategies and resources to support. . .</t>
  </si>
  <si>
    <t>English learners?</t>
  </si>
  <si>
    <t>high performing students?</t>
  </si>
  <si>
    <t>low performing students?</t>
  </si>
  <si>
    <t>students from culturally diverse backgrounds?</t>
  </si>
  <si>
    <t>students with special needs or disabilities?</t>
  </si>
  <si>
    <t>students experiencing trauma?</t>
  </si>
  <si>
    <t>each individual student's learning abilities and needs?</t>
  </si>
  <si>
    <t xml:space="preserve">As a beginning teacher, to what extent do you feel your preparation program prepared you to . . . </t>
  </si>
  <si>
    <t>support student use of available technology?</t>
  </si>
  <si>
    <t>practice the ethical use of technology?</t>
  </si>
  <si>
    <t>support all students in making connections to prior knowledge and experiences?</t>
  </si>
  <si>
    <t>implement multiple strategies to present key content area(s) concepts?</t>
  </si>
  <si>
    <t>adapt instruction, curriculum, and assessments according to Individualized Education Programs (IEPs) and Section 504 plans?</t>
  </si>
  <si>
    <t>organize the learning environment to guide student engagement during instructional time?</t>
  </si>
  <si>
    <t>design or select assessment tools to provide evidence of student learning?</t>
  </si>
  <si>
    <t>analyze assessment data to identify patterns and gaps in student learning?</t>
  </si>
  <si>
    <t>differentiate instruction based on student assessment data?</t>
  </si>
  <si>
    <t>maximize student engagement by adapting to behavior situations that arise unexpectedly?</t>
  </si>
  <si>
    <t>As a beginning teacher entering the profession, to what extent can you. . .</t>
  </si>
  <si>
    <t>implement literacy and reading strategies appropriate to your content area(s) and grade level(s)?</t>
  </si>
  <si>
    <t>be a reflective educator who utilizes feedback to implement instructional improvements?</t>
  </si>
  <si>
    <t>maintain positive, collaborative relationships with colleagues?</t>
  </si>
  <si>
    <t>advocate for yourself as a teacher in a professional and productive manner?</t>
  </si>
  <si>
    <t>To what extent did each of the following elements of your preparation program, make a POSITIVE contribution to your readiness to begin a teaching career?</t>
  </si>
  <si>
    <t>Coursework in your content area(s).</t>
  </si>
  <si>
    <t>Teaching methods coursework.</t>
  </si>
  <si>
    <t>Early clinical observational experiences (aka early exploratory clinical experiences).</t>
  </si>
  <si>
    <t>Pre-student teaching clinical experiences involving direct student contact (aka student contact hours).</t>
  </si>
  <si>
    <t>Student teaching (aka internship).</t>
  </si>
  <si>
    <t>Support and feedback from the cooperating teacher(s) during student teaching.</t>
  </si>
  <si>
    <t>Support and feedback from the preparation program supervisor during student teaching.</t>
  </si>
  <si>
    <t>Participation in professional organizations and events.</t>
  </si>
  <si>
    <t>Education focused volunteer opportunities.</t>
  </si>
  <si>
    <t>Survey Responses</t>
  </si>
  <si>
    <t># Surveys Sent</t>
  </si>
  <si>
    <t>Response Rate</t>
  </si>
  <si>
    <r>
      <rPr>
        <vertAlign val="superscript"/>
        <sz val="11"/>
        <color rgb="FF000000"/>
        <rFont val="Aptos Narrow"/>
        <family val="2"/>
        <scheme val="minor"/>
      </rPr>
      <t>1</t>
    </r>
    <r>
      <rPr>
        <sz val="11"/>
        <rFont val="Calibri"/>
        <family val="2"/>
      </rPr>
      <t xml:space="preserve"> Efficacy is defined as a response of "To a Great Extent" or "To a Moderate Extent" to the listed questions.</t>
    </r>
  </si>
  <si>
    <r>
      <rPr>
        <vertAlign val="superscript"/>
        <sz val="11"/>
        <color rgb="FF000000"/>
        <rFont val="Aptos Narrow"/>
        <family val="2"/>
        <scheme val="minor"/>
      </rPr>
      <t>2</t>
    </r>
    <r>
      <rPr>
        <sz val="11"/>
        <rFont val="Calibri"/>
        <family val="2"/>
      </rPr>
      <t xml:space="preserve"> "Not applicable" responses removed from Clinical Exp &amp; Program Prep questions.</t>
    </r>
  </si>
  <si>
    <t>To what extent did your preparation program…</t>
  </si>
  <si>
    <t>Overall…</t>
  </si>
  <si>
    <t xml:space="preserve">As a beginning teacher, to what extent can you apply instructional strategies and resources to support. . . </t>
  </si>
  <si>
    <t>As a beginning teacher entering the profession, to what extent can you…</t>
  </si>
  <si>
    <t>To what extent did each of the following elements of your preparation program make a positive contribution to your readiness to begin a teaching career?
Standard Program Elements: - Coursework in your content area(s).</t>
  </si>
  <si>
    <t>Do you have additional elements of your preparation program you feel made a positive contribution to your readiness to begin a teaching career? If so, include them here.</t>
  </si>
  <si>
    <t>What do you believe your educator preparation provider did especially well?</t>
  </si>
  <si>
    <t>What do you believe your educator preparation provider needs to improve upon?</t>
  </si>
  <si>
    <t>If you had advice for candidates enrolled in a program within your educator preparation provider, what would it be?</t>
  </si>
  <si>
    <t>EPP</t>
  </si>
  <si>
    <t>Teacher</t>
  </si>
  <si>
    <t>Recipient Email</t>
  </si>
  <si>
    <t>PIC</t>
  </si>
  <si>
    <t>StudentID</t>
  </si>
  <si>
    <t>Progress</t>
  </si>
  <si>
    <t>Finished</t>
  </si>
  <si>
    <t>Did you obtain employment in a school setting?</t>
  </si>
  <si>
    <t>Did you obtain employment within Michigan?</t>
  </si>
  <si>
    <t>Did you obtain or continue employment in the school district where you completed your internship/alternative route placement (i.e. student teaching, residency program)?</t>
  </si>
  <si>
    <t>Did you obtain employment in a teaching position?</t>
  </si>
  <si>
    <t>Please indicate your employment status: - Selected Choice</t>
  </si>
  <si>
    <t>Please indicate your employment status: - Other (Please specify) - Text</t>
  </si>
  <si>
    <t>Are you employed in any of the following positions?</t>
  </si>
  <si>
    <t>Are you employed in any of the following positions? - Other (please specify)</t>
  </si>
  <si>
    <t>As a beginning teacher, to what extent do you feel your preparation program prepared you to. . . - connect learning experiences to a variety of backgrounds (e.g., cultural, socioeconomic and ethnic)?</t>
  </si>
  <si>
    <t>As a beginning teacher, to what extent do you feel your preparation program prepared you to. . . - support all students' socioemotional (e.g., social, emotional, psychological) development?</t>
  </si>
  <si>
    <t>As a beginning teacher, to what extent do you feel your preparation program prepared you to. . . - communicate effectively with families/caregivers to promote individual student growth?</t>
  </si>
  <si>
    <t>high performing students</t>
  </si>
  <si>
    <t>low performing students</t>
  </si>
  <si>
    <t>Survey Code</t>
  </si>
  <si>
    <t>Survey Window</t>
  </si>
  <si>
    <t>2024-2025</t>
  </si>
  <si>
    <t>Abigail Guilloz</t>
  </si>
  <si>
    <t>abbyguilloz@icloud.com</t>
  </si>
  <si>
    <t>Abigail Newhof</t>
  </si>
  <si>
    <t>abigail.newhof@gmail.com</t>
  </si>
  <si>
    <t>Hearing from and reflecting with professors was key for me in preparing as an educator. I would not have learned as much as I did from my student teaching and practicum experiences if I had not had experienced professors who reflected with me.</t>
  </si>
  <si>
    <t>Made space for us to reflect on our learning. Professors modeled effective teaching practices (multiple ways to present information, student-focused learning strategies/activities, walking around the room and giving positive reinforcement).</t>
  </si>
  <si>
    <t>As a general education teacher, I needed more training in special education. How do I adapt material to support students? What does this look like in real time? How do I teach a lesson and include students with a variety of levels?</t>
  </si>
  <si>
    <t>Talk with your professors! Get involved with students in other ways besides just your required student contact hours. Get involved in communities with diverse students if you have any thoughts about working in diverse schools.</t>
  </si>
  <si>
    <t>Aliya Parker</t>
  </si>
  <si>
    <t>aliya.parker@kentwoodps.org</t>
  </si>
  <si>
    <t>No.</t>
  </si>
  <si>
    <t>I believe that they prepared me to teach the average student in today's world using different strategies and methods.</t>
  </si>
  <si>
    <t>I believe that there needs to be preparation of working with students who come from different academic backgrounds.</t>
  </si>
  <si>
    <t>To take in every bit of learning opportunity to work with different types of students as they can.</t>
  </si>
  <si>
    <t>Annie Schreur</t>
  </si>
  <si>
    <t>schreurannie@gmail.com</t>
  </si>
  <si>
    <t>Emphasizing the importance of cultivating a community in the classroom</t>
  </si>
  <si>
    <t>Secondary science needs more education separated from the earlier Ed students. Also, needs more time in the field.</t>
  </si>
  <si>
    <t>Bethany Williams</t>
  </si>
  <si>
    <t>brwilliams98@charter.net</t>
  </si>
  <si>
    <t>Grace Phelps</t>
  </si>
  <si>
    <t>gracephelps0@gmail.com</t>
  </si>
  <si>
    <t>g0626854</t>
  </si>
  <si>
    <t>Resident Director</t>
  </si>
  <si>
    <t>Jessica Furbush</t>
  </si>
  <si>
    <t>jrf6101998@gmail.com</t>
  </si>
  <si>
    <t>I think my educator preparation provider did a great job in making sure that we were prepared for interviews and to enter the teaching field.</t>
  </si>
  <si>
    <t>I think my educator preparation provider needs to focus less on content and more on preparing teachers for the classroom. It wasn't until I was actively teaching that I had ever seen an IEP, or encountered an accom. log. Preparing future educators for the work that isn't just there content, is something that I highly feel was lacking.</t>
  </si>
  <si>
    <t>Get as much time in a classroom as you can. Look for volunteer opportunities in a classroom because the time you get in one is not enough to prepare you.</t>
  </si>
  <si>
    <t>Julea Blazer</t>
  </si>
  <si>
    <t>jblazerbauru@gmail.com</t>
  </si>
  <si>
    <t>Mikayla Larson</t>
  </si>
  <si>
    <t>mikaylalarson2022@gmail.com</t>
  </si>
  <si>
    <t>Covering all the bases of teaching - social, economic, emotional, physical and mental.</t>
  </si>
  <si>
    <t>Give teachers who are going into specific teaching positions (i.e. music, PE, art, STEM, etc) more education/experience tailored to their subject!</t>
  </si>
  <si>
    <t>Take you time and soak in every but of information you can get.</t>
  </si>
  <si>
    <t>Roman Wickham</t>
  </si>
  <si>
    <t>roman.wickham1@gmail.com</t>
  </si>
  <si>
    <t>Continuing education at Indiana Wesleyan University. Pursuing Masters in sports leadership</t>
  </si>
  <si>
    <t>My provider presented many opportunities to get into the classroom early on in my education.</t>
  </si>
  <si>
    <t>Listen to your professors because they know what they are talking about. They care about you and want you to be the best you can be.</t>
  </si>
  <si>
    <t>Skylar Craft</t>
  </si>
  <si>
    <t>craftjc3@gmail.com</t>
  </si>
  <si>
    <t>Giving experiences in the classroom.</t>
  </si>
  <si>
    <t>Having more focus on how to teach subject like math not just yourself knowing the content.</t>
  </si>
  <si>
    <t>Advocate for yourself. If you are struggling reach out to your professors and peers who have been through things. Find someone in every class to study and work with.</t>
  </si>
  <si>
    <t>Survey Population: Individuals in MOECS issued their initial Standard Teaching Certificate between 07/01/2023 and 6/30/2024</t>
  </si>
  <si>
    <r>
      <t>State Average</t>
    </r>
    <r>
      <rPr>
        <b/>
        <vertAlign val="superscript"/>
        <sz val="11"/>
        <color theme="1"/>
        <rFont val="Aptos Narrow"/>
        <family val="2"/>
        <scheme val="minor"/>
      </rPr>
      <t>3</t>
    </r>
  </si>
  <si>
    <r>
      <t>Response Rate</t>
    </r>
    <r>
      <rPr>
        <b/>
        <vertAlign val="superscript"/>
        <sz val="15"/>
        <color rgb="FF000000"/>
        <rFont val="Aptos Narrow"/>
        <family val="2"/>
        <scheme val="minor"/>
      </rPr>
      <t>4</t>
    </r>
  </si>
  <si>
    <r>
      <rPr>
        <vertAlign val="superscript"/>
        <sz val="11"/>
        <color rgb="FF000000"/>
        <rFont val="Aptos Narrow"/>
        <family val="2"/>
        <scheme val="minor"/>
      </rPr>
      <t>4</t>
    </r>
    <r>
      <rPr>
        <sz val="11"/>
        <rFont val="Calibri"/>
        <family val="2"/>
      </rPr>
      <t xml:space="preserve"> Prospective survey respondents never reached (e.g., email invitation bounce backs) are removed from the N count.</t>
    </r>
  </si>
  <si>
    <r>
      <rPr>
        <vertAlign val="superscript"/>
        <sz val="11"/>
        <rFont val="Calibri"/>
        <family val="2"/>
      </rPr>
      <t>3</t>
    </r>
    <r>
      <rPr>
        <sz val="11"/>
        <rFont val="Calibri"/>
        <family val="2"/>
      </rPr>
      <t xml:space="preserve"> Only active traditional route providers included in the state average.</t>
    </r>
  </si>
  <si>
    <t>2024-25 Year Out Survey, Traditional Route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</si>
</sst>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21" x14ac:knownFonts="1">
    <font>
      <sz val="11"/>
      <name val="Calibri"/>
    </font>
    <font>
      <sz val="11"/>
      <name val="Calibri"/>
      <family val="2"/>
    </font>
    <font>
      <b/>
      <sz val="11"/>
      <color theme="0"/>
      <name val="Aptos Narrow"/>
      <family val="2"/>
      <scheme val="minor"/>
    </font>
    <font>
      <b/>
      <sz val="11"/>
      <color theme="1"/>
      <name val="Aptos Narrow"/>
      <family val="2"/>
      <scheme val="minor"/>
    </font>
    <font>
      <sz val="30"/>
      <color theme="1"/>
      <name val="Aptos Narrow"/>
      <family val="2"/>
      <scheme val="minor"/>
    </font>
    <font>
      <b/>
      <sz val="30"/>
      <color theme="1"/>
      <name val="Aptos Narrow"/>
      <family val="2"/>
      <scheme val="minor"/>
    </font>
    <font>
      <i/>
      <sz val="11"/>
      <color theme="1"/>
      <name val="Aptos Narrow"/>
      <family val="2"/>
      <scheme val="minor"/>
    </font>
    <font>
      <b/>
      <sz val="25"/>
      <color theme="1"/>
      <name val="Aptos Narrow"/>
      <family val="2"/>
      <scheme val="minor"/>
    </font>
    <font>
      <vertAlign val="superscript"/>
      <sz val="11"/>
      <color rgb="FF000000"/>
      <name val="Aptos Narrow"/>
      <family val="2"/>
      <scheme val="minor"/>
    </font>
    <font>
      <b/>
      <vertAlign val="superscript"/>
      <sz val="11"/>
      <color theme="1"/>
      <name val="Aptos Narrow"/>
      <family val="2"/>
      <scheme val="minor"/>
    </font>
    <font>
      <b/>
      <i/>
      <sz val="11"/>
      <color indexed="8"/>
      <name val="Aptos Narrow"/>
      <family val="2"/>
      <scheme val="minor"/>
    </font>
    <font>
      <sz val="8"/>
      <color indexed="8"/>
      <name val="Aptos Narrow"/>
      <family val="2"/>
      <scheme val="minor"/>
    </font>
    <font>
      <b/>
      <sz val="10"/>
      <color indexed="8"/>
      <name val="Aptos Narrow"/>
      <family val="2"/>
      <scheme val="minor"/>
    </font>
    <font>
      <b/>
      <sz val="15"/>
      <color indexed="8"/>
      <name val="Aptos Narrow"/>
      <family val="2"/>
      <scheme val="minor"/>
    </font>
    <font>
      <b/>
      <vertAlign val="superscript"/>
      <sz val="15"/>
      <color rgb="FF000000"/>
      <name val="Aptos Narrow"/>
      <family val="2"/>
      <scheme val="minor"/>
    </font>
    <font>
      <b/>
      <sz val="11"/>
      <color indexed="8"/>
      <name val="Aptos Narrow"/>
      <family val="2"/>
      <scheme val="minor"/>
    </font>
    <font>
      <sz val="11"/>
      <name val="Calibri"/>
      <family val="2"/>
    </font>
    <font>
      <vertAlign val="superscript"/>
      <sz val="11"/>
      <name val="Calibri"/>
      <family val="2"/>
    </font>
    <font>
      <sz val="10"/>
      <name val="Calibri"/>
      <family val="2"/>
    </font>
    <font>
      <sz val="10"/>
      <color indexed="8"/>
      <name val="Aptos Narrow"/>
      <family val="2"/>
      <scheme val="minor"/>
    </font>
    <font>
      <sz val="11"/>
      <color indexed="8"/>
      <name val="Aptos Narrow"/>
      <family val="2"/>
      <scheme val="minor"/>
    </font>
  </fonts>
  <fills count="17">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rgb="FF7030A0"/>
        <bgColor indexed="64"/>
      </patternFill>
    </fill>
    <fill>
      <patternFill patternType="solid">
        <fgColor theme="0" tint="-4.9989318521683403E-2"/>
        <bgColor indexed="64"/>
      </patternFill>
    </fill>
    <fill>
      <patternFill patternType="solid">
        <fgColor theme="7" tint="-0.249977111117893"/>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rgb="FF00B050"/>
        <bgColor indexed="64"/>
      </patternFill>
    </fill>
    <fill>
      <patternFill patternType="solid">
        <fgColor theme="8" tint="0.79998168889431442"/>
        <bgColor indexed="64"/>
      </patternFill>
    </fill>
    <fill>
      <patternFill patternType="solid">
        <fgColor theme="2" tint="-0.499984740745262"/>
        <bgColor indexed="64"/>
      </patternFill>
    </fill>
    <fill>
      <patternFill patternType="solid">
        <fgColor theme="9" tint="0.79998168889431442"/>
        <bgColor indexed="64"/>
      </patternFill>
    </fill>
    <fill>
      <patternFill patternType="solid">
        <fgColor theme="2"/>
        <bgColor indexed="64"/>
      </patternFill>
    </fill>
    <fill>
      <patternFill patternType="solid">
        <fgColor rgb="FFFFFFCC"/>
        <bgColor indexed="64"/>
      </patternFill>
    </fill>
    <fill>
      <patternFill patternType="solid">
        <fgColor theme="9" tint="0.59999389629810485"/>
        <bgColor indexed="64"/>
      </patternFill>
    </fill>
    <fill>
      <patternFill patternType="solid">
        <fgColor rgb="FFFF9999"/>
        <bgColor indexed="64"/>
      </patternFill>
    </fill>
  </fills>
  <borders count="22">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08">
    <xf numFmtId="0" fontId="0" fillId="0" borderId="0" xfId="0"/>
    <xf numFmtId="0" fontId="7" fillId="2" borderId="0" xfId="0" applyFont="1" applyFill="1" applyAlignment="1">
      <alignment horizontal="center" vertical="center"/>
    </xf>
    <xf numFmtId="0" fontId="0" fillId="2" borderId="3" xfId="0" applyFill="1" applyBorder="1" applyAlignment="1">
      <alignment horizontal="center" vertical="center" wrapText="1"/>
    </xf>
    <xf numFmtId="0" fontId="0" fillId="2" borderId="3" xfId="0" applyFill="1" applyBorder="1" applyAlignment="1">
      <alignment horizontal="center"/>
    </xf>
    <xf numFmtId="0" fontId="0" fillId="3" borderId="4" xfId="0" applyFill="1" applyBorder="1"/>
    <xf numFmtId="0" fontId="3" fillId="2" borderId="5" xfId="0" applyFont="1" applyFill="1" applyBorder="1"/>
    <xf numFmtId="0" fontId="0" fillId="2" borderId="2" xfId="0" applyFill="1" applyBorder="1" applyAlignment="1">
      <alignment horizontal="center"/>
    </xf>
    <xf numFmtId="164" fontId="0" fillId="2" borderId="2" xfId="2" applyNumberFormat="1" applyFont="1" applyFill="1" applyBorder="1" applyAlignment="1">
      <alignment horizontal="center"/>
    </xf>
    <xf numFmtId="164" fontId="0" fillId="2" borderId="6" xfId="2" applyNumberFormat="1" applyFont="1" applyFill="1" applyBorder="1" applyAlignment="1">
      <alignment horizontal="center"/>
    </xf>
    <xf numFmtId="0" fontId="0" fillId="4" borderId="4" xfId="0" applyFill="1" applyBorder="1"/>
    <xf numFmtId="0" fontId="3" fillId="5" borderId="7" xfId="0" applyFont="1" applyFill="1" applyBorder="1"/>
    <xf numFmtId="0" fontId="0" fillId="5" borderId="0" xfId="0" applyFill="1" applyAlignment="1">
      <alignment horizontal="center"/>
    </xf>
    <xf numFmtId="164" fontId="0" fillId="5" borderId="0" xfId="2" applyNumberFormat="1" applyFont="1" applyFill="1" applyBorder="1" applyAlignment="1">
      <alignment horizontal="center"/>
    </xf>
    <xf numFmtId="164" fontId="0" fillId="5" borderId="8" xfId="2" applyNumberFormat="1" applyFont="1" applyFill="1" applyBorder="1" applyAlignment="1">
      <alignment horizontal="center"/>
    </xf>
    <xf numFmtId="0" fontId="0" fillId="6" borderId="4" xfId="0" applyFill="1" applyBorder="1"/>
    <xf numFmtId="0" fontId="3" fillId="2" borderId="7" xfId="0" applyFont="1" applyFill="1" applyBorder="1"/>
    <xf numFmtId="0" fontId="0" fillId="2" borderId="0" xfId="0" applyFill="1" applyAlignment="1">
      <alignment horizontal="center"/>
    </xf>
    <xf numFmtId="164" fontId="0" fillId="2" borderId="0" xfId="2" applyNumberFormat="1" applyFont="1" applyFill="1" applyBorder="1" applyAlignment="1">
      <alignment horizontal="center"/>
    </xf>
    <xf numFmtId="164" fontId="0" fillId="2" borderId="8" xfId="2" applyNumberFormat="1" applyFont="1" applyFill="1" applyBorder="1" applyAlignment="1">
      <alignment horizontal="center"/>
    </xf>
    <xf numFmtId="0" fontId="0" fillId="7" borderId="4" xfId="0" applyFill="1" applyBorder="1"/>
    <xf numFmtId="0" fontId="0" fillId="8" borderId="4" xfId="0" applyFill="1" applyBorder="1"/>
    <xf numFmtId="0" fontId="0" fillId="9" borderId="4" xfId="0" applyFill="1" applyBorder="1"/>
    <xf numFmtId="0" fontId="0" fillId="10" borderId="4" xfId="0" applyFill="1" applyBorder="1"/>
    <xf numFmtId="0" fontId="3" fillId="2" borderId="9" xfId="0" applyFont="1" applyFill="1" applyBorder="1"/>
    <xf numFmtId="0" fontId="0" fillId="2" borderId="1" xfId="0" applyFill="1" applyBorder="1" applyAlignment="1">
      <alignment horizontal="center"/>
    </xf>
    <xf numFmtId="164" fontId="0" fillId="2" borderId="1" xfId="2" applyNumberFormat="1" applyFont="1" applyFill="1" applyBorder="1" applyAlignment="1">
      <alignment horizontal="center"/>
    </xf>
    <xf numFmtId="0" fontId="6" fillId="2" borderId="0" xfId="0" applyFont="1" applyFill="1"/>
    <xf numFmtId="0" fontId="3" fillId="2" borderId="2" xfId="0" applyFont="1" applyFill="1" applyBorder="1"/>
    <xf numFmtId="0" fontId="0" fillId="2" borderId="0" xfId="0" applyFill="1" applyAlignment="1">
      <alignment horizontal="center" vertical="center" wrapText="1"/>
    </xf>
    <xf numFmtId="0" fontId="0" fillId="2" borderId="1" xfId="0" applyFill="1" applyBorder="1" applyAlignment="1">
      <alignment horizontal="center" vertical="center" wrapText="1"/>
    </xf>
    <xf numFmtId="0" fontId="2" fillId="11" borderId="15" xfId="0" applyFont="1" applyFill="1" applyBorder="1"/>
    <xf numFmtId="0" fontId="3" fillId="11" borderId="3" xfId="0" applyFont="1" applyFill="1" applyBorder="1"/>
    <xf numFmtId="0" fontId="3" fillId="11" borderId="15" xfId="0" applyFont="1" applyFill="1" applyBorder="1" applyAlignment="1">
      <alignment horizontal="center"/>
    </xf>
    <xf numFmtId="0" fontId="3" fillId="11" borderId="3" xfId="0" applyFont="1" applyFill="1" applyBorder="1" applyAlignment="1">
      <alignment horizontal="center"/>
    </xf>
    <xf numFmtId="0" fontId="3" fillId="11" borderId="16" xfId="0" applyFont="1" applyFill="1" applyBorder="1" applyAlignment="1">
      <alignment horizontal="center"/>
    </xf>
    <xf numFmtId="0" fontId="0" fillId="2" borderId="7" xfId="0" applyFill="1" applyBorder="1"/>
    <xf numFmtId="0" fontId="0" fillId="5" borderId="7" xfId="0" applyFill="1" applyBorder="1"/>
    <xf numFmtId="0" fontId="11" fillId="2" borderId="7" xfId="0" applyFont="1" applyFill="1" applyBorder="1"/>
    <xf numFmtId="0" fontId="11" fillId="5" borderId="7" xfId="0" applyFont="1" applyFill="1" applyBorder="1"/>
    <xf numFmtId="0" fontId="0" fillId="10" borderId="17" xfId="0" applyFill="1" applyBorder="1"/>
    <xf numFmtId="0" fontId="0" fillId="11" borderId="15" xfId="0" applyFill="1" applyBorder="1"/>
    <xf numFmtId="0" fontId="0" fillId="11" borderId="1" xfId="0" applyFill="1" applyBorder="1"/>
    <xf numFmtId="0" fontId="12" fillId="2" borderId="3" xfId="0" applyFont="1" applyFill="1" applyBorder="1" applyAlignment="1">
      <alignment horizontal="center" vertical="center" wrapText="1"/>
    </xf>
    <xf numFmtId="0" fontId="12" fillId="2" borderId="16" xfId="0" applyFont="1" applyFill="1" applyBorder="1" applyAlignment="1">
      <alignment horizontal="center" vertical="center" wrapText="1"/>
    </xf>
    <xf numFmtId="0" fontId="0" fillId="2" borderId="15" xfId="0" applyFill="1" applyBorder="1"/>
    <xf numFmtId="0" fontId="13" fillId="2" borderId="3" xfId="0" applyFont="1" applyFill="1" applyBorder="1"/>
    <xf numFmtId="0" fontId="0" fillId="2" borderId="15" xfId="0" applyFill="1" applyBorder="1" applyAlignment="1">
      <alignment horizontal="center"/>
    </xf>
    <xf numFmtId="37" fontId="0" fillId="2" borderId="3" xfId="1" applyNumberFormat="1" applyFont="1" applyFill="1" applyBorder="1" applyAlignment="1">
      <alignment horizontal="center"/>
    </xf>
    <xf numFmtId="164" fontId="0" fillId="2" borderId="16" xfId="2" applyNumberFormat="1" applyFont="1" applyFill="1" applyBorder="1" applyAlignment="1">
      <alignment horizontal="center"/>
    </xf>
    <xf numFmtId="0" fontId="0" fillId="2" borderId="0" xfId="0" applyFill="1"/>
    <xf numFmtId="0" fontId="16" fillId="2" borderId="1" xfId="0" applyFont="1" applyFill="1" applyBorder="1" applyAlignment="1">
      <alignment horizontal="center"/>
    </xf>
    <xf numFmtId="164" fontId="16" fillId="2" borderId="10" xfId="2" applyNumberFormat="1" applyFont="1" applyFill="1" applyBorder="1" applyAlignment="1">
      <alignment horizontal="center"/>
    </xf>
    <xf numFmtId="0" fontId="16" fillId="2" borderId="0" xfId="0" applyFont="1" applyFill="1"/>
    <xf numFmtId="0" fontId="0" fillId="2" borderId="0" xfId="0" applyFill="1" applyAlignment="1">
      <alignment horizontal="left"/>
    </xf>
    <xf numFmtId="0" fontId="18" fillId="2" borderId="0" xfId="0" applyFont="1" applyFill="1" applyAlignment="1">
      <alignment vertical="center" wrapText="1"/>
    </xf>
    <xf numFmtId="0" fontId="15" fillId="13" borderId="18" xfId="0" applyFont="1" applyFill="1" applyBorder="1" applyAlignment="1">
      <alignment horizontal="left" vertical="center"/>
    </xf>
    <xf numFmtId="0" fontId="0" fillId="2" borderId="0" xfId="0" applyFill="1" applyAlignment="1">
      <alignment horizontal="left" vertical="center"/>
    </xf>
    <xf numFmtId="0" fontId="19" fillId="12" borderId="12" xfId="0" applyFont="1" applyFill="1" applyBorder="1" applyAlignment="1">
      <alignment vertical="center" wrapText="1"/>
    </xf>
    <xf numFmtId="0" fontId="19" fillId="12" borderId="13" xfId="0" applyFont="1" applyFill="1" applyBorder="1" applyAlignment="1">
      <alignment vertical="center" wrapText="1"/>
    </xf>
    <xf numFmtId="0" fontId="19" fillId="7" borderId="12" xfId="0" applyFont="1" applyFill="1" applyBorder="1" applyAlignment="1">
      <alignment vertical="center" wrapText="1"/>
    </xf>
    <xf numFmtId="0" fontId="19" fillId="7" borderId="13" xfId="0" applyFont="1" applyFill="1" applyBorder="1" applyAlignment="1">
      <alignment vertical="center" wrapText="1"/>
    </xf>
    <xf numFmtId="0" fontId="19" fillId="7" borderId="14" xfId="0" applyFont="1" applyFill="1" applyBorder="1" applyAlignment="1">
      <alignment vertical="center" wrapText="1"/>
    </xf>
    <xf numFmtId="0" fontId="19" fillId="7" borderId="18" xfId="0" applyFont="1" applyFill="1" applyBorder="1" applyAlignment="1">
      <alignment vertical="center" wrapText="1"/>
    </xf>
    <xf numFmtId="0" fontId="19" fillId="13" borderId="12" xfId="0" applyFont="1" applyFill="1" applyBorder="1" applyAlignment="1">
      <alignment vertical="center" wrapText="1"/>
    </xf>
    <xf numFmtId="0" fontId="19" fillId="13" borderId="13" xfId="0" applyFont="1" applyFill="1" applyBorder="1" applyAlignment="1">
      <alignment vertical="center" wrapText="1"/>
    </xf>
    <xf numFmtId="0" fontId="19" fillId="13" borderId="14" xfId="0" applyFont="1" applyFill="1" applyBorder="1" applyAlignment="1">
      <alignment vertical="center" wrapText="1"/>
    </xf>
    <xf numFmtId="0" fontId="19" fillId="8" borderId="12" xfId="0" applyFont="1" applyFill="1" applyBorder="1" applyAlignment="1">
      <alignment vertical="center" wrapText="1"/>
    </xf>
    <xf numFmtId="0" fontId="19" fillId="8" borderId="13" xfId="0" applyFont="1" applyFill="1" applyBorder="1" applyAlignment="1">
      <alignment vertical="center" wrapText="1"/>
    </xf>
    <xf numFmtId="0" fontId="19" fillId="8" borderId="14" xfId="0" applyFont="1" applyFill="1" applyBorder="1" applyAlignment="1">
      <alignment vertical="center" wrapText="1"/>
    </xf>
    <xf numFmtId="0" fontId="19" fillId="10" borderId="12" xfId="0" applyFont="1" applyFill="1" applyBorder="1" applyAlignment="1">
      <alignment vertical="center" wrapText="1"/>
    </xf>
    <xf numFmtId="0" fontId="19" fillId="10" borderId="13" xfId="0" applyFont="1" applyFill="1" applyBorder="1" applyAlignment="1">
      <alignment vertical="center" wrapText="1"/>
    </xf>
    <xf numFmtId="0" fontId="19" fillId="10" borderId="14" xfId="0" applyFont="1" applyFill="1" applyBorder="1" applyAlignment="1">
      <alignment vertical="center" wrapText="1"/>
    </xf>
    <xf numFmtId="0" fontId="19" fillId="14" borderId="12" xfId="0" applyFont="1" applyFill="1" applyBorder="1" applyAlignment="1">
      <alignment vertical="center" wrapText="1"/>
    </xf>
    <xf numFmtId="0" fontId="19" fillId="14" borderId="13" xfId="0" applyFont="1" applyFill="1" applyBorder="1" applyAlignment="1">
      <alignment vertical="center" wrapText="1"/>
    </xf>
    <xf numFmtId="0" fontId="19" fillId="14" borderId="14" xfId="0" applyFont="1" applyFill="1" applyBorder="1" applyAlignment="1">
      <alignment vertical="center" wrapText="1"/>
    </xf>
    <xf numFmtId="0" fontId="19" fillId="15" borderId="12" xfId="0" applyFont="1" applyFill="1" applyBorder="1" applyAlignment="1">
      <alignment vertical="center" wrapText="1"/>
    </xf>
    <xf numFmtId="0" fontId="19" fillId="15" borderId="13" xfId="0" applyFont="1" applyFill="1" applyBorder="1" applyAlignment="1">
      <alignment vertical="center" wrapText="1"/>
    </xf>
    <xf numFmtId="0" fontId="19" fillId="15" borderId="14" xfId="0" applyFont="1" applyFill="1" applyBorder="1" applyAlignment="1">
      <alignment vertical="center" wrapText="1"/>
    </xf>
    <xf numFmtId="0" fontId="0" fillId="13" borderId="0" xfId="0" applyFill="1" applyAlignment="1">
      <alignment horizontal="left" vertical="center"/>
    </xf>
    <xf numFmtId="0" fontId="0" fillId="13" borderId="11" xfId="0" applyFill="1" applyBorder="1" applyAlignment="1">
      <alignment horizontal="left" vertical="center"/>
    </xf>
    <xf numFmtId="0" fontId="1" fillId="2" borderId="0" xfId="0" applyFont="1" applyFill="1" applyAlignment="1">
      <alignment horizontal="left"/>
    </xf>
    <xf numFmtId="0" fontId="4" fillId="2" borderId="0" xfId="0" applyFont="1" applyFill="1" applyAlignment="1">
      <alignment horizontal="center" vertical="center"/>
    </xf>
    <xf numFmtId="0" fontId="5" fillId="2" borderId="0" xfId="0" applyFont="1" applyFill="1" applyAlignment="1">
      <alignment horizontal="center" vertical="center"/>
    </xf>
    <xf numFmtId="0" fontId="5" fillId="2" borderId="1" xfId="0" applyFont="1" applyFill="1" applyBorder="1" applyAlignment="1">
      <alignment horizontal="center" vertical="center"/>
    </xf>
    <xf numFmtId="0" fontId="6" fillId="2" borderId="2" xfId="0" applyFont="1" applyFill="1" applyBorder="1" applyAlignment="1">
      <alignment horizontal="center" vertical="top"/>
    </xf>
    <xf numFmtId="0" fontId="7" fillId="2" borderId="0" xfId="0" applyFont="1" applyFill="1" applyAlignment="1">
      <alignment horizontal="center" vertical="center"/>
    </xf>
    <xf numFmtId="0" fontId="7" fillId="2" borderId="1" xfId="0" applyFont="1" applyFill="1" applyBorder="1" applyAlignment="1">
      <alignment horizontal="center" vertical="center"/>
    </xf>
    <xf numFmtId="0" fontId="3" fillId="2" borderId="1" xfId="0" applyFont="1" applyFill="1" applyBorder="1" applyAlignment="1">
      <alignment horizontal="center"/>
    </xf>
    <xf numFmtId="0" fontId="10" fillId="2" borderId="0" xfId="0" applyFont="1" applyFill="1" applyAlignment="1">
      <alignment horizontal="center" wrapText="1"/>
    </xf>
    <xf numFmtId="0" fontId="20" fillId="16" borderId="0" xfId="0" applyFont="1" applyFill="1" applyAlignment="1">
      <alignment horizontal="left" vertical="center" wrapText="1"/>
    </xf>
    <xf numFmtId="0" fontId="20" fillId="16" borderId="11" xfId="0" applyFont="1" applyFill="1" applyBorder="1" applyAlignment="1">
      <alignment horizontal="left" vertical="center" wrapText="1"/>
    </xf>
    <xf numFmtId="43" fontId="20" fillId="16" borderId="21" xfId="1" applyFont="1" applyFill="1" applyBorder="1" applyAlignment="1">
      <alignment horizontal="left" vertical="center" wrapText="1"/>
    </xf>
    <xf numFmtId="43" fontId="20" fillId="16" borderId="19" xfId="1" applyFont="1" applyFill="1" applyBorder="1" applyAlignment="1">
      <alignment horizontal="left" vertical="center" wrapText="1"/>
    </xf>
    <xf numFmtId="0" fontId="15" fillId="13" borderId="12" xfId="0" applyFont="1" applyFill="1" applyBorder="1" applyAlignment="1">
      <alignment horizontal="left" vertical="center"/>
    </xf>
    <xf numFmtId="0" fontId="15" fillId="13" borderId="13" xfId="0" applyFont="1" applyFill="1" applyBorder="1" applyAlignment="1">
      <alignment horizontal="left" vertical="center"/>
    </xf>
    <xf numFmtId="0" fontId="15" fillId="13" borderId="14" xfId="0" applyFont="1" applyFill="1" applyBorder="1" applyAlignment="1">
      <alignment horizontal="left" vertical="center"/>
    </xf>
    <xf numFmtId="0" fontId="15" fillId="13" borderId="12" xfId="0" applyFont="1" applyFill="1" applyBorder="1" applyAlignment="1">
      <alignment horizontal="left" vertical="center" wrapText="1"/>
    </xf>
    <xf numFmtId="0" fontId="15" fillId="13" borderId="13" xfId="0" applyFont="1" applyFill="1" applyBorder="1" applyAlignment="1">
      <alignment horizontal="left" vertical="center" wrapText="1"/>
    </xf>
    <xf numFmtId="0" fontId="15" fillId="13" borderId="14" xfId="0" applyFont="1" applyFill="1" applyBorder="1" applyAlignment="1">
      <alignment horizontal="left" vertical="center" wrapText="1"/>
    </xf>
    <xf numFmtId="0" fontId="15" fillId="13" borderId="19" xfId="0" applyFont="1" applyFill="1" applyBorder="1" applyAlignment="1">
      <alignment horizontal="left" vertical="center"/>
    </xf>
    <xf numFmtId="0" fontId="15" fillId="13" borderId="11" xfId="0" applyFont="1" applyFill="1" applyBorder="1" applyAlignment="1">
      <alignment horizontal="left" vertical="center"/>
    </xf>
    <xf numFmtId="0" fontId="15" fillId="13" borderId="20" xfId="0" applyFont="1" applyFill="1" applyBorder="1" applyAlignment="1">
      <alignment horizontal="left" vertical="center"/>
    </xf>
    <xf numFmtId="0" fontId="15" fillId="13" borderId="19" xfId="0" applyFont="1" applyFill="1" applyBorder="1" applyAlignment="1">
      <alignment horizontal="left" vertical="center" wrapText="1"/>
    </xf>
    <xf numFmtId="0" fontId="15" fillId="13" borderId="11" xfId="0" applyFont="1" applyFill="1" applyBorder="1" applyAlignment="1">
      <alignment horizontal="left" vertical="center" wrapText="1"/>
    </xf>
    <xf numFmtId="0" fontId="15" fillId="13" borderId="20" xfId="0" applyFont="1" applyFill="1" applyBorder="1" applyAlignment="1">
      <alignment horizontal="left" vertical="center" wrapText="1"/>
    </xf>
    <xf numFmtId="0" fontId="15" fillId="13" borderId="19" xfId="0" applyFont="1" applyFill="1" applyBorder="1" applyAlignment="1">
      <alignment horizontal="center" vertical="center"/>
    </xf>
    <xf numFmtId="0" fontId="15" fillId="13" borderId="11" xfId="0" applyFont="1" applyFill="1" applyBorder="1" applyAlignment="1">
      <alignment horizontal="center" vertical="center"/>
    </xf>
    <xf numFmtId="0" fontId="15" fillId="13" borderId="20" xfId="0" applyFont="1" applyFill="1" applyBorder="1" applyAlignment="1">
      <alignment horizontal="center" vertical="center"/>
    </xf>
  </cellXfs>
  <cellStyles count="3">
    <cellStyle name="Comma" xfId="1" builtinId="3"/>
    <cellStyle name="Normal" xfId="0" builtinId="0"/>
    <cellStyle name="Percent" xfId="2" builtinId="5"/>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99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18531-BE82-4B80-B8AD-5B3D49B6D87B}">
  <dimension ref="A1:H69"/>
  <sheetViews>
    <sheetView tabSelected="1" topLeftCell="B1" workbookViewId="0">
      <selection activeCell="C16" sqref="C16:H65"/>
    </sheetView>
  </sheetViews>
  <sheetFormatPr baseColWidth="10" defaultColWidth="9.1640625" defaultRowHeight="15" x14ac:dyDescent="0.2"/>
  <cols>
    <col min="1" max="1" width="5.6640625" style="49" customWidth="1"/>
    <col min="2" max="2" width="94.5" style="49" bestFit="1" customWidth="1"/>
    <col min="3" max="8" width="10.6640625" style="49" customWidth="1"/>
    <col min="9" max="16384" width="9.1640625" style="49"/>
  </cols>
  <sheetData>
    <row r="1" spans="1:8" ht="15" customHeight="1" x14ac:dyDescent="0.2">
      <c r="A1" s="81" t="s">
        <v>162</v>
      </c>
      <c r="B1" s="82"/>
      <c r="C1" s="82"/>
      <c r="D1" s="82"/>
      <c r="E1" s="82"/>
      <c r="F1" s="82"/>
      <c r="G1" s="82"/>
      <c r="H1" s="82"/>
    </row>
    <row r="2" spans="1:8" ht="15" customHeight="1" x14ac:dyDescent="0.2">
      <c r="A2" s="82"/>
      <c r="B2" s="82"/>
      <c r="C2" s="82"/>
      <c r="D2" s="82"/>
      <c r="E2" s="82"/>
      <c r="F2" s="82"/>
      <c r="G2" s="82"/>
      <c r="H2" s="82"/>
    </row>
    <row r="3" spans="1:8" ht="15" customHeight="1" x14ac:dyDescent="0.2">
      <c r="A3" s="83"/>
      <c r="B3" s="83"/>
      <c r="C3" s="83"/>
      <c r="D3" s="83"/>
      <c r="E3" s="83"/>
      <c r="F3" s="83"/>
      <c r="G3" s="83"/>
      <c r="H3" s="83"/>
    </row>
    <row r="4" spans="1:8" x14ac:dyDescent="0.2">
      <c r="A4" s="84" t="s">
        <v>157</v>
      </c>
      <c r="B4" s="84"/>
      <c r="C4" s="84"/>
      <c r="D4" s="84"/>
      <c r="E4" s="84"/>
      <c r="F4" s="84"/>
      <c r="G4" s="84"/>
      <c r="H4" s="84"/>
    </row>
    <row r="5" spans="1:8" x14ac:dyDescent="0.2">
      <c r="A5" s="85" t="s">
        <v>14</v>
      </c>
      <c r="B5" s="85"/>
      <c r="C5" s="87" t="s">
        <v>15</v>
      </c>
      <c r="D5" s="87"/>
      <c r="E5" s="87"/>
      <c r="F5" s="87" t="str">
        <f>F16</f>
        <v>Cornerstone University</v>
      </c>
      <c r="G5" s="87"/>
      <c r="H5" s="87"/>
    </row>
    <row r="6" spans="1:8" ht="18" x14ac:dyDescent="0.2">
      <c r="A6" s="86"/>
      <c r="B6" s="86"/>
      <c r="C6" s="2" t="s">
        <v>16</v>
      </c>
      <c r="D6" s="2" t="s">
        <v>17</v>
      </c>
      <c r="E6" s="3" t="s">
        <v>18</v>
      </c>
      <c r="F6" s="2" t="s">
        <v>16</v>
      </c>
      <c r="G6" s="2" t="s">
        <v>17</v>
      </c>
      <c r="H6" s="3" t="s">
        <v>18</v>
      </c>
    </row>
    <row r="7" spans="1:8" x14ac:dyDescent="0.2">
      <c r="A7" s="4"/>
      <c r="B7" s="5" t="s">
        <v>19</v>
      </c>
      <c r="C7" s="6">
        <v>2041</v>
      </c>
      <c r="D7" s="6">
        <v>3354</v>
      </c>
      <c r="E7" s="7">
        <v>0.60852713178294571</v>
      </c>
      <c r="F7" s="6">
        <f>SUM(F19:F24)</f>
        <v>50</v>
      </c>
      <c r="G7" s="6">
        <f>SUM(G19:G24)</f>
        <v>66</v>
      </c>
      <c r="H7" s="8">
        <f t="shared" ref="H7:H12" si="0">F7/G7</f>
        <v>0.75757575757575757</v>
      </c>
    </row>
    <row r="8" spans="1:8" x14ac:dyDescent="0.2">
      <c r="A8" s="9"/>
      <c r="B8" s="10" t="s">
        <v>20</v>
      </c>
      <c r="C8" s="11">
        <v>505</v>
      </c>
      <c r="D8" s="11">
        <v>559</v>
      </c>
      <c r="E8" s="12">
        <v>0.90339892665474064</v>
      </c>
      <c r="F8" s="11">
        <f>F25</f>
        <v>10</v>
      </c>
      <c r="G8" s="11">
        <f>G25</f>
        <v>11</v>
      </c>
      <c r="H8" s="13">
        <f>F8/G8</f>
        <v>0.90909090909090906</v>
      </c>
    </row>
    <row r="9" spans="1:8" x14ac:dyDescent="0.2">
      <c r="A9" s="14"/>
      <c r="B9" s="15" t="s">
        <v>21</v>
      </c>
      <c r="C9" s="16">
        <v>4234</v>
      </c>
      <c r="D9" s="16">
        <v>5590</v>
      </c>
      <c r="E9" s="17">
        <v>0.75742397137745976</v>
      </c>
      <c r="F9" s="16">
        <f>SUM(F27:F29,F31:F37)</f>
        <v>76</v>
      </c>
      <c r="G9" s="16">
        <f>SUM(G27:G29,G31:G37)</f>
        <v>110</v>
      </c>
      <c r="H9" s="18">
        <f t="shared" si="0"/>
        <v>0.69090909090909092</v>
      </c>
    </row>
    <row r="10" spans="1:8" x14ac:dyDescent="0.2">
      <c r="A10" s="19"/>
      <c r="B10" s="10" t="s">
        <v>22</v>
      </c>
      <c r="C10" s="11">
        <v>920</v>
      </c>
      <c r="D10" s="11">
        <v>1118</v>
      </c>
      <c r="E10" s="12">
        <v>0.82289803220035773</v>
      </c>
      <c r="F10" s="11">
        <f>SUM(F39:F40)</f>
        <v>19</v>
      </c>
      <c r="G10" s="11">
        <f>SUM(G39:G40)</f>
        <v>22</v>
      </c>
      <c r="H10" s="13">
        <f t="shared" si="0"/>
        <v>0.86363636363636365</v>
      </c>
    </row>
    <row r="11" spans="1:8" x14ac:dyDescent="0.2">
      <c r="A11" s="20"/>
      <c r="B11" s="15" t="s">
        <v>23</v>
      </c>
      <c r="C11" s="16">
        <v>3938</v>
      </c>
      <c r="D11" s="16">
        <v>5031</v>
      </c>
      <c r="E11" s="17">
        <v>0.78274696879348038</v>
      </c>
      <c r="F11" s="16">
        <f>SUM(F41:F48,F50)</f>
        <v>77</v>
      </c>
      <c r="G11" s="16">
        <f>SUM(G41:G48,G50)</f>
        <v>99</v>
      </c>
      <c r="H11" s="18">
        <f t="shared" si="0"/>
        <v>0.77777777777777779</v>
      </c>
    </row>
    <row r="12" spans="1:8" x14ac:dyDescent="0.2">
      <c r="A12" s="21"/>
      <c r="B12" s="10" t="s">
        <v>24</v>
      </c>
      <c r="C12" s="11">
        <v>1475</v>
      </c>
      <c r="D12" s="11">
        <v>1677</v>
      </c>
      <c r="E12" s="12">
        <v>0.87954680977936794</v>
      </c>
      <c r="F12" s="11">
        <f>SUM(F51:F53)</f>
        <v>32</v>
      </c>
      <c r="G12" s="11">
        <f>SUM(G51:G53)</f>
        <v>33</v>
      </c>
      <c r="H12" s="13">
        <f t="shared" si="0"/>
        <v>0.96969696969696972</v>
      </c>
    </row>
    <row r="13" spans="1:8" ht="17" x14ac:dyDescent="0.2">
      <c r="A13" s="22"/>
      <c r="B13" s="23" t="s">
        <v>25</v>
      </c>
      <c r="C13" s="24">
        <v>3744</v>
      </c>
      <c r="D13" s="24">
        <v>4830</v>
      </c>
      <c r="E13" s="25">
        <v>0.77515527950310559</v>
      </c>
      <c r="F13" s="50">
        <f>SUM(F55:F63)</f>
        <v>82</v>
      </c>
      <c r="G13" s="50">
        <f>SUM(G55:G63)</f>
        <v>97</v>
      </c>
      <c r="H13" s="51">
        <f>F13/G13</f>
        <v>0.84536082474226804</v>
      </c>
    </row>
    <row r="14" spans="1:8" x14ac:dyDescent="0.2">
      <c r="A14" s="26" t="s">
        <v>26</v>
      </c>
      <c r="B14" s="27"/>
      <c r="C14" s="6"/>
      <c r="D14" s="6"/>
      <c r="E14" s="7"/>
      <c r="F14" s="6"/>
      <c r="G14" s="6"/>
      <c r="H14" s="7"/>
    </row>
    <row r="15" spans="1:8" ht="33" x14ac:dyDescent="0.2">
      <c r="A15" s="1"/>
      <c r="B15" s="1"/>
      <c r="C15" s="28"/>
      <c r="D15" s="28"/>
      <c r="E15" s="16"/>
      <c r="F15" s="88"/>
      <c r="G15" s="88"/>
      <c r="H15" s="88"/>
    </row>
    <row r="16" spans="1:8" ht="17" x14ac:dyDescent="0.2">
      <c r="A16" s="85"/>
      <c r="B16" s="85" t="s">
        <v>27</v>
      </c>
      <c r="C16" s="87" t="s">
        <v>158</v>
      </c>
      <c r="D16" s="87"/>
      <c r="E16" s="87"/>
      <c r="F16" s="87" t="str">
        <f>Data!A7</f>
        <v>Cornerstone University</v>
      </c>
      <c r="G16" s="87"/>
      <c r="H16" s="87"/>
    </row>
    <row r="17" spans="1:8" ht="18" x14ac:dyDescent="0.2">
      <c r="A17" s="86"/>
      <c r="B17" s="86"/>
      <c r="C17" s="2" t="s">
        <v>16</v>
      </c>
      <c r="D17" s="2" t="s">
        <v>17</v>
      </c>
      <c r="E17" s="3" t="s">
        <v>18</v>
      </c>
      <c r="F17" s="2" t="s">
        <v>16</v>
      </c>
      <c r="G17" s="29" t="s">
        <v>17</v>
      </c>
      <c r="H17" s="24" t="s">
        <v>18</v>
      </c>
    </row>
    <row r="18" spans="1:8" x14ac:dyDescent="0.2">
      <c r="A18" s="30" t="s">
        <v>28</v>
      </c>
      <c r="B18" s="31"/>
      <c r="C18" s="32"/>
      <c r="D18" s="33"/>
      <c r="E18" s="34"/>
      <c r="F18" s="33"/>
      <c r="G18" s="33"/>
      <c r="H18" s="34"/>
    </row>
    <row r="19" spans="1:8" x14ac:dyDescent="0.2">
      <c r="A19" s="4"/>
      <c r="B19" s="35" t="s">
        <v>29</v>
      </c>
      <c r="C19" s="16">
        <v>448</v>
      </c>
      <c r="D19" s="16">
        <v>559</v>
      </c>
      <c r="E19" s="18">
        <v>0.80143112701252239</v>
      </c>
      <c r="F19" s="16" cm="1">
        <f t="array" ref="F19">SUM(COUNTIFS(Data!$R:$R,{"To a moderate extent","To a great extent"},Data!$G:$G,{"TRUE"}))</f>
        <v>9</v>
      </c>
      <c r="G19" s="16" cm="1">
        <f t="array" ref="G19">SUM(COUNTIFS(Data!$G:$G,{"TRUE"}))</f>
        <v>11</v>
      </c>
      <c r="H19" s="18">
        <f>F19/G19</f>
        <v>0.81818181818181823</v>
      </c>
    </row>
    <row r="20" spans="1:8" x14ac:dyDescent="0.2">
      <c r="A20" s="4"/>
      <c r="B20" s="36" t="s">
        <v>30</v>
      </c>
      <c r="C20" s="11">
        <v>256</v>
      </c>
      <c r="D20" s="11">
        <v>559</v>
      </c>
      <c r="E20" s="13">
        <v>0.45796064400715564</v>
      </c>
      <c r="F20" s="11" cm="1">
        <f t="array" ref="F20">SUM(COUNTIFS(Data!$S:$S,{"To a moderate extent","To a great extent"},Data!$G:$G,{"TRUE"}))</f>
        <v>6</v>
      </c>
      <c r="G20" s="11" cm="1">
        <f t="array" ref="G20">SUM(COUNTIFS(Data!$G:$G,{"TRUE"}))</f>
        <v>11</v>
      </c>
      <c r="H20" s="13">
        <f t="shared" ref="H20:H25" si="1">F20/G20</f>
        <v>0.54545454545454541</v>
      </c>
    </row>
    <row r="21" spans="1:8" x14ac:dyDescent="0.2">
      <c r="A21" s="4"/>
      <c r="B21" s="37" t="s">
        <v>31</v>
      </c>
      <c r="C21" s="16">
        <v>357</v>
      </c>
      <c r="D21" s="16">
        <v>559</v>
      </c>
      <c r="E21" s="18">
        <v>0.63864042933810372</v>
      </c>
      <c r="F21" s="16" cm="1">
        <f t="array" ref="F21">SUM(COUNTIFS(Data!$T:$T,{"To a moderate extent","To a great extent"},Data!$G:$G,{"TRUE"}))</f>
        <v>9</v>
      </c>
      <c r="G21" s="16" cm="1">
        <f t="array" ref="G21">SUM(COUNTIFS(Data!$G:$G,{"TRUE"}))</f>
        <v>11</v>
      </c>
      <c r="H21" s="18">
        <f t="shared" si="1"/>
        <v>0.81818181818181823</v>
      </c>
    </row>
    <row r="22" spans="1:8" x14ac:dyDescent="0.2">
      <c r="A22" s="4"/>
      <c r="B22" s="38" t="s">
        <v>32</v>
      </c>
      <c r="C22" s="11">
        <v>368</v>
      </c>
      <c r="D22" s="11">
        <v>559</v>
      </c>
      <c r="E22" s="13">
        <v>0.65831842576028621</v>
      </c>
      <c r="F22" s="11" cm="1">
        <f t="array" ref="F22">SUM(COUNTIFS(Data!$U:$U,{"To a moderate extent","To a great extent"},Data!$G:$G,{"TRUE"}))</f>
        <v>11</v>
      </c>
      <c r="G22" s="11" cm="1">
        <f t="array" ref="G22">SUM(COUNTIFS(Data!$G:$G,{"TRUE"}))</f>
        <v>11</v>
      </c>
      <c r="H22" s="13">
        <f t="shared" si="1"/>
        <v>1</v>
      </c>
    </row>
    <row r="23" spans="1:8" x14ac:dyDescent="0.2">
      <c r="A23" s="4"/>
      <c r="B23" s="35" t="s">
        <v>33</v>
      </c>
      <c r="C23" s="16">
        <v>306</v>
      </c>
      <c r="D23" s="16">
        <v>559</v>
      </c>
      <c r="E23" s="18">
        <v>0.54740608228980325</v>
      </c>
      <c r="F23" s="16" cm="1">
        <f t="array" ref="F23">SUM(COUNTIFS(Data!$V:$V,{"To a moderate extent","To a great extent"},Data!$G:$G,{"TRUE"}))</f>
        <v>8</v>
      </c>
      <c r="G23" s="16" cm="1">
        <f t="array" ref="G23">SUM(COUNTIFS(Data!$G:$G,{"TRUE"}))</f>
        <v>11</v>
      </c>
      <c r="H23" s="18">
        <f t="shared" si="1"/>
        <v>0.72727272727272729</v>
      </c>
    </row>
    <row r="24" spans="1:8" x14ac:dyDescent="0.2">
      <c r="A24" s="4"/>
      <c r="B24" s="38" t="s">
        <v>34</v>
      </c>
      <c r="C24" s="11">
        <v>306</v>
      </c>
      <c r="D24" s="11">
        <v>559</v>
      </c>
      <c r="E24" s="13">
        <v>0.54740608228980325</v>
      </c>
      <c r="F24" s="11" cm="1">
        <f t="array" ref="F24">SUM(COUNTIFS(Data!$W:$W,{"To a moderate extent","To a great extent"},Data!$G:$G,{"TRUE"}))</f>
        <v>7</v>
      </c>
      <c r="G24" s="11" cm="1">
        <f t="array" ref="G24">SUM(COUNTIFS(Data!$G:$G,{"TRUE"}))</f>
        <v>11</v>
      </c>
      <c r="H24" s="13">
        <f t="shared" si="1"/>
        <v>0.63636363636363635</v>
      </c>
    </row>
    <row r="25" spans="1:8" x14ac:dyDescent="0.2">
      <c r="A25" s="9"/>
      <c r="B25" s="37" t="s">
        <v>35</v>
      </c>
      <c r="C25" s="16">
        <v>505</v>
      </c>
      <c r="D25" s="16">
        <v>559</v>
      </c>
      <c r="E25" s="18">
        <v>0.90339892665474064</v>
      </c>
      <c r="F25" s="16" cm="1">
        <f t="array" ref="F25">SUM(COUNTIFS(Data!$X:$X,{"To a moderate extent","To a great extent"},Data!$G:$G,{"TRUE"}))</f>
        <v>10</v>
      </c>
      <c r="G25" s="16" cm="1">
        <f t="array" ref="G25">SUM(COUNTIFS(Data!$G:$G,{"TRUE"}))</f>
        <v>11</v>
      </c>
      <c r="H25" s="18">
        <f t="shared" si="1"/>
        <v>0.90909090909090906</v>
      </c>
    </row>
    <row r="26" spans="1:8" x14ac:dyDescent="0.2">
      <c r="A26" s="30" t="s">
        <v>36</v>
      </c>
      <c r="B26" s="31"/>
      <c r="C26" s="33"/>
      <c r="D26" s="33"/>
      <c r="E26" s="34"/>
      <c r="F26" s="33"/>
      <c r="G26" s="33"/>
      <c r="H26" s="34"/>
    </row>
    <row r="27" spans="1:8" x14ac:dyDescent="0.2">
      <c r="A27" s="14"/>
      <c r="B27" s="35" t="s">
        <v>37</v>
      </c>
      <c r="C27" s="16">
        <v>477</v>
      </c>
      <c r="D27" s="16">
        <v>559</v>
      </c>
      <c r="E27" s="18">
        <v>0.853309481216458</v>
      </c>
      <c r="F27" s="16" cm="1">
        <f t="array" ref="F27">SUM(COUNTIFS(Data!$Y:$Y,{"To a moderate extent","To a great extent"},Data!$G:$G,{"TRUE"}))</f>
        <v>8</v>
      </c>
      <c r="G27" s="16" cm="1">
        <f t="array" ref="G27">SUM(COUNTIFS(Data!$G:$G,{"TRUE"}))</f>
        <v>11</v>
      </c>
      <c r="H27" s="18">
        <f>F27/G27</f>
        <v>0.72727272727272729</v>
      </c>
    </row>
    <row r="28" spans="1:8" x14ac:dyDescent="0.2">
      <c r="A28" s="4"/>
      <c r="B28" s="38" t="s">
        <v>38</v>
      </c>
      <c r="C28" s="11">
        <v>442</v>
      </c>
      <c r="D28" s="11">
        <v>559</v>
      </c>
      <c r="E28" s="13">
        <v>0.79069767441860461</v>
      </c>
      <c r="F28" s="11" cm="1">
        <f t="array" ref="F28">SUM(COUNTIFS(Data!$Z:$Z,{"To a moderate extent","To a great extent"},Data!$G:$G,{"TRUE"}))</f>
        <v>10</v>
      </c>
      <c r="G28" s="11" cm="1">
        <f t="array" ref="G28">SUM(COUNTIFS(Data!$G:$G,{"TRUE"}))</f>
        <v>11</v>
      </c>
      <c r="H28" s="13">
        <f t="shared" ref="H28:H29" si="2">F28/G28</f>
        <v>0.90909090909090906</v>
      </c>
    </row>
    <row r="29" spans="1:8" x14ac:dyDescent="0.2">
      <c r="A29" s="14"/>
      <c r="B29" s="35" t="s">
        <v>39</v>
      </c>
      <c r="C29" s="16">
        <v>348</v>
      </c>
      <c r="D29" s="16">
        <v>559</v>
      </c>
      <c r="E29" s="18">
        <v>0.62254025044722716</v>
      </c>
      <c r="F29" s="16" cm="1">
        <f t="array" ref="F29">SUM(COUNTIFS(Data!$AA:$AA,{"To a moderate extent","To a great extent"},Data!$G:$G,{"TRUE"}))</f>
        <v>6</v>
      </c>
      <c r="G29" s="16" cm="1">
        <f t="array" ref="G29">SUM(COUNTIFS(Data!$G:$G,{"TRUE"}))</f>
        <v>11</v>
      </c>
      <c r="H29" s="18">
        <f t="shared" si="2"/>
        <v>0.54545454545454541</v>
      </c>
    </row>
    <row r="30" spans="1:8" x14ac:dyDescent="0.2">
      <c r="A30" s="30" t="s">
        <v>40</v>
      </c>
      <c r="B30" s="31"/>
      <c r="C30" s="33"/>
      <c r="D30" s="33"/>
      <c r="E30" s="34"/>
      <c r="F30" s="33"/>
      <c r="G30" s="33"/>
      <c r="H30" s="34"/>
    </row>
    <row r="31" spans="1:8" x14ac:dyDescent="0.2">
      <c r="A31" s="14"/>
      <c r="B31" s="35" t="s">
        <v>41</v>
      </c>
      <c r="C31" s="16">
        <v>328</v>
      </c>
      <c r="D31" s="16">
        <v>559</v>
      </c>
      <c r="E31" s="18">
        <v>0.58676207513416812</v>
      </c>
      <c r="F31" s="16" cm="1">
        <f t="array" ref="F31">SUM(COUNTIFS(Data!$AB:$AB,{"To a moderate extent","To a great extent"},Data!$G:$G,{"TRUE"}))</f>
        <v>2</v>
      </c>
      <c r="G31" s="16" cm="1">
        <f t="array" ref="G31">SUM(COUNTIFS(Data!$G:$G,{"TRUE"}))</f>
        <v>11</v>
      </c>
      <c r="H31" s="18">
        <f>F31/G31</f>
        <v>0.18181818181818182</v>
      </c>
    </row>
    <row r="32" spans="1:8" x14ac:dyDescent="0.2">
      <c r="A32" s="14"/>
      <c r="B32" s="36" t="s">
        <v>42</v>
      </c>
      <c r="C32" s="11">
        <v>449</v>
      </c>
      <c r="D32" s="11">
        <v>559</v>
      </c>
      <c r="E32" s="13">
        <v>0.80322003577817536</v>
      </c>
      <c r="F32" s="11" cm="1">
        <f t="array" ref="F32">SUM(COUNTIFS(Data!$AC:$AC,{"To a moderate extent","To a great extent"},Data!$G:$G,{"TRUE"}))</f>
        <v>8</v>
      </c>
      <c r="G32" s="11" cm="1">
        <f t="array" ref="G32">SUM(COUNTIFS(Data!$G:$G,{"TRUE"}))</f>
        <v>11</v>
      </c>
      <c r="H32" s="13">
        <f t="shared" ref="H32:H33" si="3">F32/G32</f>
        <v>0.72727272727272729</v>
      </c>
    </row>
    <row r="33" spans="1:8" x14ac:dyDescent="0.2">
      <c r="A33" s="14"/>
      <c r="B33" s="35" t="s">
        <v>43</v>
      </c>
      <c r="C33" s="16">
        <v>491</v>
      </c>
      <c r="D33" s="16">
        <v>559</v>
      </c>
      <c r="E33" s="18">
        <v>0.87835420393559926</v>
      </c>
      <c r="F33" s="16" cm="1">
        <f t="array" ref="F33">SUM(COUNTIFS(Data!$AD:$AD,{"To a moderate extent","To a great extent"},Data!$G:$G,{"TRUE"}))</f>
        <v>9</v>
      </c>
      <c r="G33" s="16" cm="1">
        <f t="array" ref="G33">SUM(COUNTIFS(Data!$G:$G,{"TRUE"}))</f>
        <v>11</v>
      </c>
      <c r="H33" s="18">
        <f t="shared" si="3"/>
        <v>0.81818181818181823</v>
      </c>
    </row>
    <row r="34" spans="1:8" x14ac:dyDescent="0.2">
      <c r="A34" s="14"/>
      <c r="B34" s="36" t="s">
        <v>44</v>
      </c>
      <c r="C34" s="11">
        <v>463</v>
      </c>
      <c r="D34" s="11">
        <v>559</v>
      </c>
      <c r="E34" s="13">
        <v>0.82826475849731662</v>
      </c>
      <c r="F34" s="11" cm="1">
        <f t="array" ref="F34">SUM(COUNTIFS(Data!$AE:$AE,{"To a moderate extent","To a great extent"},Data!$G:$G,{"TRUE"}))</f>
        <v>9</v>
      </c>
      <c r="G34" s="11" cm="1">
        <f t="array" ref="G34">SUM(COUNTIFS(Data!$G:$G,{"TRUE"}))</f>
        <v>11</v>
      </c>
      <c r="H34" s="13">
        <f t="shared" ref="H34:H36" si="4">F34/G34</f>
        <v>0.81818181818181823</v>
      </c>
    </row>
    <row r="35" spans="1:8" x14ac:dyDescent="0.2">
      <c r="A35" s="14"/>
      <c r="B35" s="35" t="s">
        <v>45</v>
      </c>
      <c r="C35" s="16">
        <v>417</v>
      </c>
      <c r="D35" s="16">
        <v>559</v>
      </c>
      <c r="E35" s="18">
        <v>0.74597495527728086</v>
      </c>
      <c r="F35" s="16" cm="1">
        <f t="array" ref="F35">SUM(COUNTIFS(Data!$AF:$AF,{"To a moderate extent","To a great extent"},Data!$G:$G,{"TRUE"}))</f>
        <v>7</v>
      </c>
      <c r="G35" s="16" cm="1">
        <f t="array" ref="G35">SUM(COUNTIFS(Data!$G:$G,{"TRUE"}))</f>
        <v>11</v>
      </c>
      <c r="H35" s="18">
        <f t="shared" si="4"/>
        <v>0.63636363636363635</v>
      </c>
    </row>
    <row r="36" spans="1:8" x14ac:dyDescent="0.2">
      <c r="A36" s="14"/>
      <c r="B36" s="36" t="s">
        <v>46</v>
      </c>
      <c r="C36" s="11">
        <v>344</v>
      </c>
      <c r="D36" s="11">
        <v>559</v>
      </c>
      <c r="E36" s="13">
        <v>0.61538461538461542</v>
      </c>
      <c r="F36" s="11" cm="1">
        <f t="array" ref="F36">SUM(COUNTIFS(Data!$AG:$AG,{"To a moderate extent","To a great extent"},Data!$G:$G,{"TRUE"}))</f>
        <v>8</v>
      </c>
      <c r="G36" s="11" cm="1">
        <f t="array" ref="G36">SUM(COUNTIFS(Data!$G:$G,{"TRUE"}))</f>
        <v>11</v>
      </c>
      <c r="H36" s="13">
        <f t="shared" si="4"/>
        <v>0.72727272727272729</v>
      </c>
    </row>
    <row r="37" spans="1:8" x14ac:dyDescent="0.2">
      <c r="A37" s="14"/>
      <c r="B37" s="35" t="s">
        <v>47</v>
      </c>
      <c r="C37" s="16">
        <v>475</v>
      </c>
      <c r="D37" s="16">
        <v>559</v>
      </c>
      <c r="E37" s="18">
        <v>0.84973166368515207</v>
      </c>
      <c r="F37" s="16" cm="1">
        <f t="array" ref="F37">SUM(COUNTIFS(Data!$AH:$AH,{"To a moderate extent","To a great extent"},Data!$G:$G,{"TRUE"}))</f>
        <v>9</v>
      </c>
      <c r="G37" s="16" cm="1">
        <f t="array" ref="G37">SUM(COUNTIFS(Data!$G:$G,{"TRUE"}))</f>
        <v>11</v>
      </c>
      <c r="H37" s="18">
        <f t="shared" ref="H37" si="5">F37/G37</f>
        <v>0.81818181818181823</v>
      </c>
    </row>
    <row r="38" spans="1:8" x14ac:dyDescent="0.2">
      <c r="A38" s="30" t="s">
        <v>48</v>
      </c>
      <c r="B38" s="31"/>
      <c r="C38" s="33"/>
      <c r="D38" s="33"/>
      <c r="E38" s="34"/>
      <c r="F38" s="33"/>
      <c r="G38" s="33"/>
      <c r="H38" s="34"/>
    </row>
    <row r="39" spans="1:8" x14ac:dyDescent="0.2">
      <c r="A39" s="19"/>
      <c r="B39" s="35" t="s">
        <v>49</v>
      </c>
      <c r="C39" s="16">
        <v>464</v>
      </c>
      <c r="D39" s="16">
        <v>559</v>
      </c>
      <c r="E39" s="18">
        <v>0.83005366726296959</v>
      </c>
      <c r="F39" s="16" cm="1">
        <f t="array" ref="F39">SUM(COUNTIFS(Data!$AI:$AI,{"To a moderate extent","To a great extent"},Data!$G:$G,{"TRUE"}))</f>
        <v>10</v>
      </c>
      <c r="G39" s="16" cm="1">
        <f t="array" ref="G39">SUM(COUNTIFS(Data!$G:$G,{"TRUE"}))</f>
        <v>11</v>
      </c>
      <c r="H39" s="18">
        <f t="shared" ref="H39:H48" si="6">F39/G39</f>
        <v>0.90909090909090906</v>
      </c>
    </row>
    <row r="40" spans="1:8" x14ac:dyDescent="0.2">
      <c r="A40" s="19"/>
      <c r="B40" s="36" t="s">
        <v>50</v>
      </c>
      <c r="C40" s="11">
        <v>456</v>
      </c>
      <c r="D40" s="11">
        <v>559</v>
      </c>
      <c r="E40" s="13">
        <v>0.81574239713774599</v>
      </c>
      <c r="F40" s="11" cm="1">
        <f t="array" ref="F40">SUM(COUNTIFS(Data!$AJ:$AJ,{"To a moderate extent","To a great extent"},Data!$G:$G,{"TRUE"}))</f>
        <v>9</v>
      </c>
      <c r="G40" s="11" cm="1">
        <f t="array" ref="G40">SUM(COUNTIFS(Data!$G:$G,{"TRUE"}))</f>
        <v>11</v>
      </c>
      <c r="H40" s="13">
        <f t="shared" si="6"/>
        <v>0.81818181818181823</v>
      </c>
    </row>
    <row r="41" spans="1:8" x14ac:dyDescent="0.2">
      <c r="A41" s="20"/>
      <c r="B41" s="35" t="s">
        <v>51</v>
      </c>
      <c r="C41" s="16">
        <v>508</v>
      </c>
      <c r="D41" s="16">
        <v>559</v>
      </c>
      <c r="E41" s="18">
        <v>0.90876565295169942</v>
      </c>
      <c r="F41" s="16" cm="1">
        <f t="array" ref="F41">SUM(COUNTIFS(Data!$AK:$AK,{"To a moderate extent","To a great extent"},Data!$G:$G,{"TRUE"}))</f>
        <v>11</v>
      </c>
      <c r="G41" s="16" cm="1">
        <f t="array" ref="G41">SUM(COUNTIFS(Data!$G:$G,{"TRUE"}))</f>
        <v>11</v>
      </c>
      <c r="H41" s="18">
        <f t="shared" si="6"/>
        <v>1</v>
      </c>
    </row>
    <row r="42" spans="1:8" x14ac:dyDescent="0.2">
      <c r="A42" s="20"/>
      <c r="B42" s="36" t="s">
        <v>52</v>
      </c>
      <c r="C42" s="11">
        <v>508</v>
      </c>
      <c r="D42" s="11">
        <v>559</v>
      </c>
      <c r="E42" s="13">
        <v>0.90876565295169942</v>
      </c>
      <c r="F42" s="11" cm="1">
        <f t="array" ref="F42">SUM(COUNTIFS(Data!$AL:$AL,{"To a moderate extent","To a great extent"},Data!$G:$G,{"TRUE"}))</f>
        <v>11</v>
      </c>
      <c r="G42" s="11" cm="1">
        <f t="array" ref="G42">SUM(COUNTIFS(Data!$G:$G,{"TRUE"}))</f>
        <v>11</v>
      </c>
      <c r="H42" s="13">
        <f t="shared" si="6"/>
        <v>1</v>
      </c>
    </row>
    <row r="43" spans="1:8" x14ac:dyDescent="0.2">
      <c r="A43" s="20"/>
      <c r="B43" s="35" t="s">
        <v>53</v>
      </c>
      <c r="C43" s="16">
        <v>378</v>
      </c>
      <c r="D43" s="16">
        <v>559</v>
      </c>
      <c r="E43" s="18">
        <v>0.67620751341681573</v>
      </c>
      <c r="F43" s="16" cm="1">
        <f t="array" ref="F43">SUM(COUNTIFS(Data!$AM:$AM,{"To a moderate extent","To a great extent"},Data!$G:$G,{"TRUE"}))</f>
        <v>5</v>
      </c>
      <c r="G43" s="16" cm="1">
        <f t="array" ref="G43">SUM(COUNTIFS(Data!$G:$G,{"TRUE"}))</f>
        <v>11</v>
      </c>
      <c r="H43" s="18">
        <f t="shared" si="6"/>
        <v>0.45454545454545453</v>
      </c>
    </row>
    <row r="44" spans="1:8" x14ac:dyDescent="0.2">
      <c r="A44" s="20"/>
      <c r="B44" s="36" t="s">
        <v>54</v>
      </c>
      <c r="C44" s="11">
        <v>468</v>
      </c>
      <c r="D44" s="11">
        <v>559</v>
      </c>
      <c r="E44" s="13">
        <v>0.83720930232558144</v>
      </c>
      <c r="F44" s="11" cm="1">
        <f t="array" ref="F44">SUM(COUNTIFS(Data!$AN:$AN,{"To a moderate extent","To a great extent"},Data!$G:$G,{"TRUE"}))</f>
        <v>9</v>
      </c>
      <c r="G44" s="11" cm="1">
        <f t="array" ref="G44">SUM(COUNTIFS(Data!$G:$G,{"TRUE"}))</f>
        <v>11</v>
      </c>
      <c r="H44" s="13">
        <f t="shared" si="6"/>
        <v>0.81818181818181823</v>
      </c>
    </row>
    <row r="45" spans="1:8" x14ac:dyDescent="0.2">
      <c r="A45" s="20"/>
      <c r="B45" s="35" t="s">
        <v>55</v>
      </c>
      <c r="C45" s="16">
        <v>453</v>
      </c>
      <c r="D45" s="16">
        <v>559</v>
      </c>
      <c r="E45" s="18">
        <v>0.8103756708407871</v>
      </c>
      <c r="F45" s="16" cm="1">
        <f t="array" ref="F45">SUM(COUNTIFS(Data!$AO:$AO,{"To a moderate extent","To a great extent"},Data!$G:$G,{"TRUE"}))</f>
        <v>10</v>
      </c>
      <c r="G45" s="16" cm="1">
        <f t="array" ref="G45">SUM(COUNTIFS(Data!$G:$G,{"TRUE"}))</f>
        <v>11</v>
      </c>
      <c r="H45" s="18">
        <f t="shared" si="6"/>
        <v>0.90909090909090906</v>
      </c>
    </row>
    <row r="46" spans="1:8" x14ac:dyDescent="0.2">
      <c r="A46" s="20"/>
      <c r="B46" s="36" t="s">
        <v>56</v>
      </c>
      <c r="C46" s="11">
        <v>400</v>
      </c>
      <c r="D46" s="11">
        <v>559</v>
      </c>
      <c r="E46" s="13">
        <v>0.7155635062611807</v>
      </c>
      <c r="F46" s="11" cm="1">
        <f t="array" ref="F46">SUM(COUNTIFS(Data!$AP:$AP,{"To a moderate extent","To a great extent"},Data!$G:$G,{"TRUE"}))</f>
        <v>8</v>
      </c>
      <c r="G46" s="11" cm="1">
        <f t="array" ref="G46">SUM(COUNTIFS(Data!$G:$G,{"TRUE"}))</f>
        <v>11</v>
      </c>
      <c r="H46" s="13">
        <f t="shared" si="6"/>
        <v>0.72727272727272729</v>
      </c>
    </row>
    <row r="47" spans="1:8" x14ac:dyDescent="0.2">
      <c r="A47" s="20"/>
      <c r="B47" s="35" t="s">
        <v>57</v>
      </c>
      <c r="C47" s="16">
        <v>416</v>
      </c>
      <c r="D47" s="16">
        <v>559</v>
      </c>
      <c r="E47" s="18">
        <v>0.7441860465116279</v>
      </c>
      <c r="F47" s="16" cm="1">
        <f t="array" ref="F47">SUM(COUNTIFS(Data!$AQ:$AQ,{"To a moderate extent","To a great extent"},Data!$G:$G,{"TRUE"}))</f>
        <v>8</v>
      </c>
      <c r="G47" s="16" cm="1">
        <f t="array" ref="G47">SUM(COUNTIFS(Data!$G:$G,{"TRUE"}))</f>
        <v>11</v>
      </c>
      <c r="H47" s="18">
        <f t="shared" si="6"/>
        <v>0.72727272727272729</v>
      </c>
    </row>
    <row r="48" spans="1:8" x14ac:dyDescent="0.2">
      <c r="A48" s="20"/>
      <c r="B48" s="36" t="s">
        <v>58</v>
      </c>
      <c r="C48" s="11">
        <v>361</v>
      </c>
      <c r="D48" s="11">
        <v>559</v>
      </c>
      <c r="E48" s="13">
        <v>0.64579606440071557</v>
      </c>
      <c r="F48" s="11" cm="1">
        <f t="array" ref="F48">SUM(COUNTIFS(Data!$AR:$AR,{"To a moderate extent","To a great extent"},Data!$G:$G,{"TRUE"}))</f>
        <v>7</v>
      </c>
      <c r="G48" s="11" cm="1">
        <f t="array" ref="G48">SUM(COUNTIFS(Data!$G:$G,{"TRUE"}))</f>
        <v>11</v>
      </c>
      <c r="H48" s="13">
        <f t="shared" si="6"/>
        <v>0.63636363636363635</v>
      </c>
    </row>
    <row r="49" spans="1:8" x14ac:dyDescent="0.2">
      <c r="A49" s="30" t="s">
        <v>59</v>
      </c>
      <c r="B49" s="31"/>
      <c r="C49" s="33"/>
      <c r="D49" s="33"/>
      <c r="E49" s="34"/>
      <c r="F49" s="33"/>
      <c r="G49" s="33"/>
      <c r="H49" s="34"/>
    </row>
    <row r="50" spans="1:8" x14ac:dyDescent="0.2">
      <c r="A50" s="20"/>
      <c r="B50" s="35" t="s">
        <v>60</v>
      </c>
      <c r="C50" s="16">
        <v>446</v>
      </c>
      <c r="D50" s="16">
        <v>559</v>
      </c>
      <c r="E50" s="18">
        <v>0.79785330948121647</v>
      </c>
      <c r="F50" s="16" cm="1">
        <f t="array" ref="F50">SUM(COUNTIFS(Data!$AS:$AS,{"To a moderate extent","To a great extent"},Data!$G:$G,{"TRUE"}))</f>
        <v>8</v>
      </c>
      <c r="G50" s="16" cm="1">
        <f t="array" ref="G50">SUM(COUNTIFS(Data!$G:$G,{"TRUE"}))</f>
        <v>11</v>
      </c>
      <c r="H50" s="18">
        <f t="shared" ref="H50:H51" si="7">F50/G50</f>
        <v>0.72727272727272729</v>
      </c>
    </row>
    <row r="51" spans="1:8" x14ac:dyDescent="0.2">
      <c r="A51" s="21"/>
      <c r="B51" s="36" t="s">
        <v>61</v>
      </c>
      <c r="C51" s="11">
        <v>526</v>
      </c>
      <c r="D51" s="11">
        <v>559</v>
      </c>
      <c r="E51" s="13">
        <v>0.94096601073345254</v>
      </c>
      <c r="F51" s="11" cm="1">
        <f t="array" ref="F51">SUM(COUNTIFS(Data!$AT:$AT,{"To a moderate extent","To a great extent"},Data!$G:$G,{"TRUE"}))</f>
        <v>11</v>
      </c>
      <c r="G51" s="11" cm="1">
        <f t="array" ref="G51">SUM(COUNTIFS(Data!$G:$G,{"TRUE"}))</f>
        <v>11</v>
      </c>
      <c r="H51" s="13">
        <f t="shared" si="7"/>
        <v>1</v>
      </c>
    </row>
    <row r="52" spans="1:8" x14ac:dyDescent="0.2">
      <c r="A52" s="21"/>
      <c r="B52" s="35" t="s">
        <v>62</v>
      </c>
      <c r="C52" s="16">
        <v>514</v>
      </c>
      <c r="D52" s="16">
        <v>559</v>
      </c>
      <c r="E52" s="18">
        <v>0.9194991055456172</v>
      </c>
      <c r="F52" s="16" cm="1">
        <f t="array" ref="F52">SUM(COUNTIFS(Data!$AU:$AU,{"To a moderate extent","To a great extent"},Data!$G:$G,{"TRUE"}))</f>
        <v>11</v>
      </c>
      <c r="G52" s="16" cm="1">
        <f t="array" ref="G52">SUM(COUNTIFS(Data!$G:$G,{"TRUE"}))</f>
        <v>11</v>
      </c>
      <c r="H52" s="18">
        <f t="shared" ref="H52:H53" si="8">F52/G52</f>
        <v>1</v>
      </c>
    </row>
    <row r="53" spans="1:8" x14ac:dyDescent="0.2">
      <c r="A53" s="21"/>
      <c r="B53" s="36" t="s">
        <v>63</v>
      </c>
      <c r="C53" s="11">
        <v>435</v>
      </c>
      <c r="D53" s="11">
        <v>559</v>
      </c>
      <c r="E53" s="13">
        <v>0.77817531305903398</v>
      </c>
      <c r="F53" s="11" cm="1">
        <f t="array" ref="F53">SUM(COUNTIFS(Data!$AV:$AV,{"To a moderate extent","To a great extent"},Data!$G:$G,{"TRUE"}))</f>
        <v>10</v>
      </c>
      <c r="G53" s="11" cm="1">
        <f t="array" ref="G53">SUM(COUNTIFS(Data!$G:$G,{"TRUE"}))</f>
        <v>11</v>
      </c>
      <c r="H53" s="13">
        <f t="shared" si="8"/>
        <v>0.90909090909090906</v>
      </c>
    </row>
    <row r="54" spans="1:8" x14ac:dyDescent="0.2">
      <c r="A54" s="30" t="s">
        <v>64</v>
      </c>
      <c r="B54" s="31"/>
      <c r="C54" s="32"/>
      <c r="D54" s="33"/>
      <c r="E54" s="34"/>
      <c r="F54" s="33"/>
      <c r="G54" s="33"/>
      <c r="H54" s="34"/>
    </row>
    <row r="55" spans="1:8" x14ac:dyDescent="0.2">
      <c r="A55" s="22"/>
      <c r="B55" s="35" t="s">
        <v>65</v>
      </c>
      <c r="C55" s="16">
        <v>438</v>
      </c>
      <c r="D55" s="16">
        <v>552</v>
      </c>
      <c r="E55" s="18">
        <v>0.79347826086956519</v>
      </c>
      <c r="F55" s="16" cm="1">
        <f t="array" ref="F55">SUM(COUNTIFS(Data!$AW:$AW,{"To a moderate extent","To a great extent"},Data!$G:$G,{"TRUE"}))</f>
        <v>11</v>
      </c>
      <c r="G55" s="16" cm="1">
        <f t="array" ref="G55">SUM(COUNTIFS(Data!$G:$G,{"TRUE"}))-SUM(COUNTIF(Data!$AW:$AW,"Not Applicable"))</f>
        <v>11</v>
      </c>
      <c r="H55" s="18">
        <f>F55/G55</f>
        <v>1</v>
      </c>
    </row>
    <row r="56" spans="1:8" x14ac:dyDescent="0.2">
      <c r="A56" s="22"/>
      <c r="B56" s="36" t="s">
        <v>66</v>
      </c>
      <c r="C56" s="11">
        <v>446</v>
      </c>
      <c r="D56" s="11">
        <v>556</v>
      </c>
      <c r="E56" s="13">
        <v>0.80215827338129497</v>
      </c>
      <c r="F56" s="11" cm="1">
        <f t="array" ref="F56">SUM(COUNTIFS(Data!$AX:$AX,{"To a moderate extent","To a great extent"},Data!$G:$G,{"TRUE"}))</f>
        <v>10</v>
      </c>
      <c r="G56" s="11" cm="1">
        <f t="array" ref="G56">SUM(COUNTIFS(Data!$G:$G,{"TRUE"}))-SUM(COUNTIF(Data!$AX:$AX,"Not Applicable"))</f>
        <v>11</v>
      </c>
      <c r="H56" s="13">
        <f t="shared" ref="H56:H63" si="9">F56/G56</f>
        <v>0.90909090909090906</v>
      </c>
    </row>
    <row r="57" spans="1:8" x14ac:dyDescent="0.2">
      <c r="A57" s="22"/>
      <c r="B57" s="35" t="s">
        <v>67</v>
      </c>
      <c r="C57" s="16">
        <v>405</v>
      </c>
      <c r="D57" s="16">
        <v>536</v>
      </c>
      <c r="E57" s="18">
        <v>0.75559701492537312</v>
      </c>
      <c r="F57" s="16" cm="1">
        <f t="array" ref="F57">SUM(COUNTIFS(Data!$AY:$AY,{"To a moderate extent","To a great extent"},Data!$G:$G,{"TRUE"}))</f>
        <v>6</v>
      </c>
      <c r="G57" s="16" cm="1">
        <f t="array" ref="G57">SUM(COUNTIFS(Data!$G:$G,{"TRUE"}))-SUM(COUNTIF(Data!$AY:$AY,"Not Applicable"))</f>
        <v>11</v>
      </c>
      <c r="H57" s="18">
        <f t="shared" si="9"/>
        <v>0.54545454545454541</v>
      </c>
    </row>
    <row r="58" spans="1:8" x14ac:dyDescent="0.2">
      <c r="A58" s="22"/>
      <c r="B58" s="36" t="s">
        <v>68</v>
      </c>
      <c r="C58" s="11">
        <v>444</v>
      </c>
      <c r="D58" s="11">
        <v>537</v>
      </c>
      <c r="E58" s="13">
        <v>0.82681564245810057</v>
      </c>
      <c r="F58" s="11" cm="1">
        <f t="array" ref="F58">SUM(COUNTIFS(Data!$AZ:$AZ,{"To a moderate extent","To a great extent"},Data!$G:$G,{"TRUE"}))</f>
        <v>10</v>
      </c>
      <c r="G58" s="11" cm="1">
        <f t="array" ref="G58">SUM(COUNTIFS(Data!$G:$G,{"TRUE"}))-SUM(COUNTIF(Data!$AZ:$AZ,"Not Applicable"))</f>
        <v>11</v>
      </c>
      <c r="H58" s="13">
        <f t="shared" si="9"/>
        <v>0.90909090909090906</v>
      </c>
    </row>
    <row r="59" spans="1:8" x14ac:dyDescent="0.2">
      <c r="A59" s="22"/>
      <c r="B59" s="35" t="s">
        <v>69</v>
      </c>
      <c r="C59" s="16">
        <v>513</v>
      </c>
      <c r="D59" s="16">
        <v>548</v>
      </c>
      <c r="E59" s="18">
        <v>0.93613138686131392</v>
      </c>
      <c r="F59" s="16" cm="1">
        <f t="array" ref="F59">SUM(COUNTIFS(Data!$BA:$BA,{"To a moderate extent","To a great extent"},Data!$G:$G,{"TRUE"}))</f>
        <v>11</v>
      </c>
      <c r="G59" s="16" cm="1">
        <f t="array" ref="G59">SUM(COUNTIFS(Data!$G:$G,{"TRUE"}))-SUM(COUNTIF(Data!$BA:$BA,"Not Applicable"))</f>
        <v>11</v>
      </c>
      <c r="H59" s="18">
        <f t="shared" si="9"/>
        <v>1</v>
      </c>
    </row>
    <row r="60" spans="1:8" x14ac:dyDescent="0.2">
      <c r="A60" s="22"/>
      <c r="B60" s="36" t="s">
        <v>70</v>
      </c>
      <c r="C60" s="11">
        <v>497</v>
      </c>
      <c r="D60" s="11">
        <v>552</v>
      </c>
      <c r="E60" s="13">
        <v>0.90036231884057971</v>
      </c>
      <c r="F60" s="11" cm="1">
        <f t="array" ref="F60">SUM(COUNTIFS(Data!$BB:$BB,{"To a moderate extent","To a great extent"},Data!$G:$G,{"TRUE"}))</f>
        <v>11</v>
      </c>
      <c r="G60" s="11" cm="1">
        <f t="array" ref="G60">SUM(COUNTIFS(Data!$G:$G,{"TRUE"}))-SUM(COUNTIF(Data!$BB:$BB,"Not Applicable"))</f>
        <v>11</v>
      </c>
      <c r="H60" s="13">
        <f t="shared" si="9"/>
        <v>1</v>
      </c>
    </row>
    <row r="61" spans="1:8" x14ac:dyDescent="0.2">
      <c r="A61" s="39"/>
      <c r="B61" s="35" t="s">
        <v>71</v>
      </c>
      <c r="C61" s="16">
        <v>465</v>
      </c>
      <c r="D61" s="16">
        <v>551</v>
      </c>
      <c r="E61" s="18">
        <v>0.84392014519056258</v>
      </c>
      <c r="F61" s="16" cm="1">
        <f t="array" ref="F61">SUM(COUNTIFS(Data!$BC:$BC,{"To a moderate extent","To a great extent"},Data!$G:$G,{"TRUE"}))</f>
        <v>11</v>
      </c>
      <c r="G61" s="16" cm="1">
        <f t="array" ref="G61">SUM(COUNTIFS(Data!$G:$G,{"TRUE"}))-SUM(COUNTIF(Data!$BC:$BC,"Not Applicable"))</f>
        <v>11</v>
      </c>
      <c r="H61" s="18">
        <f t="shared" si="9"/>
        <v>1</v>
      </c>
    </row>
    <row r="62" spans="1:8" x14ac:dyDescent="0.2">
      <c r="A62" s="22"/>
      <c r="B62" s="36" t="s">
        <v>72</v>
      </c>
      <c r="C62" s="11">
        <v>314</v>
      </c>
      <c r="D62" s="11">
        <v>504</v>
      </c>
      <c r="E62" s="13">
        <v>0.62301587301587302</v>
      </c>
      <c r="F62" s="11" cm="1">
        <f t="array" ref="F62">SUM(COUNTIFS(Data!$BD:$BD,{"To a moderate extent","To a great extent"},Data!$G:$G,{"TRUE"}))</f>
        <v>8</v>
      </c>
      <c r="G62" s="11" cm="1">
        <f t="array" ref="G62">SUM(COUNTIFS(Data!$G:$G,{"TRUE"}))-SUM(COUNTIF(Data!$BD:$BD,"Not Applicable"))</f>
        <v>10</v>
      </c>
      <c r="H62" s="13">
        <f t="shared" si="9"/>
        <v>0.8</v>
      </c>
    </row>
    <row r="63" spans="1:8" x14ac:dyDescent="0.2">
      <c r="A63" s="22"/>
      <c r="B63" s="35" t="s">
        <v>73</v>
      </c>
      <c r="C63" s="16">
        <v>222</v>
      </c>
      <c r="D63" s="16">
        <v>494</v>
      </c>
      <c r="E63" s="18">
        <v>0.44939271255060731</v>
      </c>
      <c r="F63" s="16" cm="1">
        <f t="array" ref="F63">SUM(COUNTIFS(Data!$BE:$BE,{"To a moderate extent","To a great extent"},Data!$G:$G,{"TRUE"}))</f>
        <v>4</v>
      </c>
      <c r="G63" s="16" cm="1">
        <f t="array" ref="G63">SUM(COUNTIFS(Data!$G:$G,{"TRUE"}))-SUM(COUNTIF(Data!$BE:$BE,"Not Applicable"))</f>
        <v>10</v>
      </c>
      <c r="H63" s="18">
        <f t="shared" si="9"/>
        <v>0.4</v>
      </c>
    </row>
    <row r="64" spans="1:8" ht="30" x14ac:dyDescent="0.2">
      <c r="A64" s="40"/>
      <c r="B64" s="41"/>
      <c r="C64" s="42" t="s">
        <v>74</v>
      </c>
      <c r="D64" s="42" t="s">
        <v>75</v>
      </c>
      <c r="E64" s="43" t="s">
        <v>76</v>
      </c>
      <c r="F64" s="42" t="s">
        <v>74</v>
      </c>
      <c r="G64" s="42" t="s">
        <v>75</v>
      </c>
      <c r="H64" s="43" t="s">
        <v>76</v>
      </c>
    </row>
    <row r="65" spans="1:8" ht="22" x14ac:dyDescent="0.25">
      <c r="A65" s="44"/>
      <c r="B65" s="45" t="s">
        <v>159</v>
      </c>
      <c r="C65" s="46">
        <f>D19</f>
        <v>559</v>
      </c>
      <c r="D65" s="47">
        <v>2659</v>
      </c>
      <c r="E65" s="48">
        <f>C65/D65</f>
        <v>0.21022940955246333</v>
      </c>
      <c r="F65" s="46">
        <f>G19</f>
        <v>11</v>
      </c>
      <c r="G65" s="3">
        <v>38</v>
      </c>
      <c r="H65" s="48">
        <f>F65/G65</f>
        <v>0.28947368421052633</v>
      </c>
    </row>
    <row r="66" spans="1:8" ht="17" x14ac:dyDescent="0.2">
      <c r="A66" s="49" t="s">
        <v>77</v>
      </c>
    </row>
    <row r="67" spans="1:8" ht="17" x14ac:dyDescent="0.2">
      <c r="A67" s="49" t="s">
        <v>78</v>
      </c>
    </row>
    <row r="68" spans="1:8" ht="17" x14ac:dyDescent="0.2">
      <c r="A68" s="52" t="s">
        <v>161</v>
      </c>
    </row>
    <row r="69" spans="1:8" ht="17" x14ac:dyDescent="0.2">
      <c r="A69" s="52" t="s">
        <v>160</v>
      </c>
    </row>
  </sheetData>
  <mergeCells count="10">
    <mergeCell ref="A16:A17"/>
    <mergeCell ref="B16:B17"/>
    <mergeCell ref="C16:E16"/>
    <mergeCell ref="F16:H16"/>
    <mergeCell ref="F15:H15"/>
    <mergeCell ref="A1:H3"/>
    <mergeCell ref="A4:H4"/>
    <mergeCell ref="A5:B6"/>
    <mergeCell ref="C5:E5"/>
    <mergeCell ref="F5:H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I13"/>
  <sheetViews>
    <sheetView workbookViewId="0">
      <selection activeCell="BI13" sqref="BI13"/>
    </sheetView>
  </sheetViews>
  <sheetFormatPr baseColWidth="10" defaultColWidth="9.1640625" defaultRowHeight="15" x14ac:dyDescent="0.2"/>
  <cols>
    <col min="1" max="1" width="21.83203125" style="53" bestFit="1" customWidth="1"/>
    <col min="2" max="2" width="16.5" style="53" bestFit="1" customWidth="1"/>
    <col min="3" max="3" width="28.83203125" style="53" bestFit="1" customWidth="1"/>
    <col min="4" max="9" width="12.6640625" style="53" customWidth="1"/>
    <col min="10" max="57" width="25.6640625" style="53" customWidth="1"/>
    <col min="58" max="61" width="75.6640625" style="53" customWidth="1"/>
    <col min="62" max="16384" width="9.1640625" style="53"/>
  </cols>
  <sheetData>
    <row r="1" spans="1:61" s="56" customFormat="1" ht="30" customHeight="1" thickBot="1" x14ac:dyDescent="0.25">
      <c r="A1" s="79"/>
      <c r="B1" s="78"/>
      <c r="C1" s="78"/>
      <c r="D1" s="78"/>
      <c r="E1" s="78"/>
      <c r="F1" s="78"/>
      <c r="G1" s="78"/>
      <c r="H1" s="78"/>
      <c r="I1" s="78"/>
      <c r="J1" s="78"/>
      <c r="K1" s="78"/>
      <c r="L1" s="78"/>
      <c r="M1" s="78"/>
      <c r="N1" s="78"/>
      <c r="O1" s="78"/>
      <c r="P1" s="78"/>
      <c r="Q1" s="78"/>
      <c r="R1" s="93" t="s">
        <v>79</v>
      </c>
      <c r="S1" s="94"/>
      <c r="T1" s="94"/>
      <c r="U1" s="94"/>
      <c r="V1" s="94"/>
      <c r="W1" s="95"/>
      <c r="X1" s="55" t="s">
        <v>80</v>
      </c>
      <c r="Y1" s="96" t="s">
        <v>36</v>
      </c>
      <c r="Z1" s="97"/>
      <c r="AA1" s="98"/>
      <c r="AB1" s="99" t="s">
        <v>81</v>
      </c>
      <c r="AC1" s="100"/>
      <c r="AD1" s="100"/>
      <c r="AE1" s="100"/>
      <c r="AF1" s="100"/>
      <c r="AG1" s="100"/>
      <c r="AH1" s="100"/>
      <c r="AI1" s="100"/>
      <c r="AJ1" s="100"/>
      <c r="AK1" s="100"/>
      <c r="AL1" s="100"/>
      <c r="AM1" s="100"/>
      <c r="AN1" s="100"/>
      <c r="AO1" s="100"/>
      <c r="AP1" s="100"/>
      <c r="AQ1" s="100"/>
      <c r="AR1" s="101"/>
      <c r="AS1" s="99" t="s">
        <v>82</v>
      </c>
      <c r="AT1" s="100"/>
      <c r="AU1" s="100"/>
      <c r="AV1" s="101"/>
      <c r="AW1" s="102" t="s">
        <v>83</v>
      </c>
      <c r="AX1" s="103"/>
      <c r="AY1" s="103"/>
      <c r="AZ1" s="104"/>
      <c r="BA1" s="105"/>
      <c r="BB1" s="106"/>
      <c r="BC1" s="106"/>
      <c r="BD1" s="106"/>
      <c r="BE1" s="107"/>
      <c r="BF1" s="91" t="s">
        <v>84</v>
      </c>
      <c r="BG1" s="89" t="s">
        <v>85</v>
      </c>
      <c r="BH1" s="89" t="s">
        <v>86</v>
      </c>
      <c r="BI1" s="89" t="s">
        <v>87</v>
      </c>
    </row>
    <row r="2" spans="1:61" s="54" customFormat="1" ht="100" customHeight="1" thickBot="1" x14ac:dyDescent="0.25">
      <c r="A2" s="57" t="s">
        <v>88</v>
      </c>
      <c r="B2" s="58" t="s">
        <v>89</v>
      </c>
      <c r="C2" s="58" t="s">
        <v>90</v>
      </c>
      <c r="D2" s="58" t="s">
        <v>91</v>
      </c>
      <c r="E2" s="58" t="s">
        <v>92</v>
      </c>
      <c r="F2" s="58" t="s">
        <v>93</v>
      </c>
      <c r="G2" s="58" t="s">
        <v>94</v>
      </c>
      <c r="H2" s="58" t="s">
        <v>108</v>
      </c>
      <c r="I2" s="58" t="s">
        <v>109</v>
      </c>
      <c r="J2" s="59" t="s">
        <v>95</v>
      </c>
      <c r="K2" s="60" t="s">
        <v>96</v>
      </c>
      <c r="L2" s="60" t="s">
        <v>97</v>
      </c>
      <c r="M2" s="60" t="s">
        <v>98</v>
      </c>
      <c r="N2" s="60" t="s">
        <v>99</v>
      </c>
      <c r="O2" s="60" t="s">
        <v>100</v>
      </c>
      <c r="P2" s="60" t="s">
        <v>101</v>
      </c>
      <c r="Q2" s="61" t="s">
        <v>102</v>
      </c>
      <c r="R2" s="59" t="s">
        <v>29</v>
      </c>
      <c r="S2" s="60" t="s">
        <v>30</v>
      </c>
      <c r="T2" s="60" t="s">
        <v>31</v>
      </c>
      <c r="U2" s="60" t="s">
        <v>32</v>
      </c>
      <c r="V2" s="60" t="s">
        <v>33</v>
      </c>
      <c r="W2" s="61" t="s">
        <v>34</v>
      </c>
      <c r="X2" s="62" t="s">
        <v>35</v>
      </c>
      <c r="Y2" s="63" t="s">
        <v>103</v>
      </c>
      <c r="Z2" s="64" t="s">
        <v>104</v>
      </c>
      <c r="AA2" s="65" t="s">
        <v>105</v>
      </c>
      <c r="AB2" s="66" t="s">
        <v>41</v>
      </c>
      <c r="AC2" s="67" t="s">
        <v>106</v>
      </c>
      <c r="AD2" s="67" t="s">
        <v>107</v>
      </c>
      <c r="AE2" s="67" t="s">
        <v>44</v>
      </c>
      <c r="AF2" s="67" t="s">
        <v>45</v>
      </c>
      <c r="AG2" s="67" t="s">
        <v>46</v>
      </c>
      <c r="AH2" s="68" t="s">
        <v>47</v>
      </c>
      <c r="AI2" s="69" t="s">
        <v>49</v>
      </c>
      <c r="AJ2" s="70" t="s">
        <v>50</v>
      </c>
      <c r="AK2" s="70" t="s">
        <v>51</v>
      </c>
      <c r="AL2" s="70" t="s">
        <v>52</v>
      </c>
      <c r="AM2" s="70" t="s">
        <v>53</v>
      </c>
      <c r="AN2" s="70" t="s">
        <v>54</v>
      </c>
      <c r="AO2" s="70" t="s">
        <v>55</v>
      </c>
      <c r="AP2" s="70" t="s">
        <v>56</v>
      </c>
      <c r="AQ2" s="70" t="s">
        <v>57</v>
      </c>
      <c r="AR2" s="71" t="s">
        <v>58</v>
      </c>
      <c r="AS2" s="72" t="s">
        <v>60</v>
      </c>
      <c r="AT2" s="73" t="s">
        <v>61</v>
      </c>
      <c r="AU2" s="73" t="s">
        <v>62</v>
      </c>
      <c r="AV2" s="74" t="s">
        <v>63</v>
      </c>
      <c r="AW2" s="75" t="s">
        <v>65</v>
      </c>
      <c r="AX2" s="76" t="s">
        <v>66</v>
      </c>
      <c r="AY2" s="76" t="s">
        <v>67</v>
      </c>
      <c r="AZ2" s="76" t="s">
        <v>68</v>
      </c>
      <c r="BA2" s="76" t="s">
        <v>69</v>
      </c>
      <c r="BB2" s="76" t="s">
        <v>70</v>
      </c>
      <c r="BC2" s="76" t="s">
        <v>71</v>
      </c>
      <c r="BD2" s="76" t="s">
        <v>72</v>
      </c>
      <c r="BE2" s="77" t="s">
        <v>73</v>
      </c>
      <c r="BF2" s="92"/>
      <c r="BG2" s="90"/>
      <c r="BH2" s="90"/>
      <c r="BI2" s="90"/>
    </row>
    <row r="3" spans="1:61" x14ac:dyDescent="0.2">
      <c r="A3" s="53" t="s">
        <v>0</v>
      </c>
      <c r="B3" s="53" t="s">
        <v>111</v>
      </c>
      <c r="C3" s="53" t="s">
        <v>112</v>
      </c>
      <c r="D3" s="53">
        <v>1180724</v>
      </c>
      <c r="E3" s="53">
        <v>640103</v>
      </c>
      <c r="F3" s="53">
        <v>100</v>
      </c>
      <c r="G3" s="53" t="b">
        <v>1</v>
      </c>
      <c r="H3" s="53" t="s">
        <v>2</v>
      </c>
      <c r="I3" s="53" t="s">
        <v>110</v>
      </c>
      <c r="J3" s="53" t="s">
        <v>3</v>
      </c>
      <c r="K3" s="53" t="s">
        <v>6</v>
      </c>
      <c r="L3" s="53" t="s">
        <v>4</v>
      </c>
      <c r="M3" s="53" t="s">
        <v>3</v>
      </c>
      <c r="N3" s="53" t="s">
        <v>5</v>
      </c>
      <c r="O3" s="53" t="s">
        <v>1</v>
      </c>
      <c r="P3" s="53" t="s">
        <v>5</v>
      </c>
      <c r="Q3" s="53" t="s">
        <v>1</v>
      </c>
      <c r="R3" s="53" t="s">
        <v>10</v>
      </c>
      <c r="S3" s="53" t="s">
        <v>10</v>
      </c>
      <c r="T3" s="53" t="s">
        <v>9</v>
      </c>
      <c r="U3" s="53" t="s">
        <v>9</v>
      </c>
      <c r="V3" s="53" t="s">
        <v>11</v>
      </c>
      <c r="W3" s="53" t="s">
        <v>11</v>
      </c>
      <c r="X3" s="53" t="s">
        <v>10</v>
      </c>
      <c r="Y3" s="53" t="s">
        <v>10</v>
      </c>
      <c r="Z3" s="53" t="s">
        <v>10</v>
      </c>
      <c r="AA3" s="53" t="s">
        <v>11</v>
      </c>
      <c r="AB3" s="53" t="s">
        <v>11</v>
      </c>
      <c r="AC3" s="53" t="s">
        <v>10</v>
      </c>
      <c r="AD3" s="53" t="s">
        <v>10</v>
      </c>
      <c r="AE3" s="53" t="s">
        <v>10</v>
      </c>
      <c r="AF3" s="53" t="s">
        <v>10</v>
      </c>
      <c r="AG3" s="53" t="s">
        <v>10</v>
      </c>
      <c r="AH3" s="53" t="s">
        <v>9</v>
      </c>
      <c r="AI3" s="53" t="s">
        <v>10</v>
      </c>
      <c r="AJ3" s="53" t="s">
        <v>11</v>
      </c>
      <c r="AK3" s="53" t="s">
        <v>10</v>
      </c>
      <c r="AL3" s="53" t="s">
        <v>10</v>
      </c>
      <c r="AM3" s="53" t="s">
        <v>9</v>
      </c>
      <c r="AN3" s="53" t="s">
        <v>9</v>
      </c>
      <c r="AO3" s="53" t="s">
        <v>10</v>
      </c>
      <c r="AP3" s="53" t="s">
        <v>10</v>
      </c>
      <c r="AQ3" s="53" t="s">
        <v>10</v>
      </c>
      <c r="AR3" s="53" t="s">
        <v>10</v>
      </c>
      <c r="AS3" s="53" t="s">
        <v>10</v>
      </c>
      <c r="AT3" s="53" t="s">
        <v>10</v>
      </c>
      <c r="AU3" s="53" t="s">
        <v>10</v>
      </c>
      <c r="AV3" s="53" t="s">
        <v>10</v>
      </c>
      <c r="AW3" s="53" t="s">
        <v>10</v>
      </c>
      <c r="AX3" s="53" t="s">
        <v>10</v>
      </c>
      <c r="AY3" s="53" t="s">
        <v>10</v>
      </c>
      <c r="AZ3" s="53" t="s">
        <v>10</v>
      </c>
      <c r="BA3" s="53" t="s">
        <v>10</v>
      </c>
      <c r="BB3" s="53" t="s">
        <v>10</v>
      </c>
      <c r="BC3" s="53" t="s">
        <v>10</v>
      </c>
      <c r="BD3" s="53" t="s">
        <v>10</v>
      </c>
      <c r="BE3" s="53" t="s">
        <v>10</v>
      </c>
      <c r="BF3" s="53" t="s">
        <v>1</v>
      </c>
      <c r="BG3" s="53" t="s">
        <v>1</v>
      </c>
      <c r="BH3" s="53" t="s">
        <v>1</v>
      </c>
      <c r="BI3" s="53" t="s">
        <v>1</v>
      </c>
    </row>
    <row r="4" spans="1:61" x14ac:dyDescent="0.2">
      <c r="A4" s="53" t="s">
        <v>0</v>
      </c>
      <c r="B4" s="53" t="s">
        <v>113</v>
      </c>
      <c r="C4" s="53" t="s">
        <v>114</v>
      </c>
      <c r="D4" s="53">
        <v>1227412</v>
      </c>
      <c r="E4" s="53">
        <v>634956</v>
      </c>
      <c r="F4" s="53">
        <v>100</v>
      </c>
      <c r="G4" s="53" t="b">
        <v>1</v>
      </c>
      <c r="H4" s="53" t="s">
        <v>2</v>
      </c>
      <c r="I4" s="53" t="s">
        <v>110</v>
      </c>
      <c r="J4" s="53" t="s">
        <v>3</v>
      </c>
      <c r="K4" s="53" t="s">
        <v>6</v>
      </c>
      <c r="L4" s="53" t="s">
        <v>4</v>
      </c>
      <c r="M4" s="53" t="s">
        <v>3</v>
      </c>
      <c r="N4" s="53" t="s">
        <v>5</v>
      </c>
      <c r="O4" s="53" t="s">
        <v>1</v>
      </c>
      <c r="P4" s="53" t="s">
        <v>5</v>
      </c>
      <c r="Q4" s="53" t="s">
        <v>1</v>
      </c>
      <c r="R4" s="53" t="s">
        <v>10</v>
      </c>
      <c r="S4" s="53" t="s">
        <v>9</v>
      </c>
      <c r="T4" s="53" t="s">
        <v>9</v>
      </c>
      <c r="U4" s="53" t="s">
        <v>9</v>
      </c>
      <c r="V4" s="53" t="s">
        <v>9</v>
      </c>
      <c r="W4" s="53" t="s">
        <v>9</v>
      </c>
      <c r="X4" s="53" t="s">
        <v>10</v>
      </c>
      <c r="Y4" s="53" t="s">
        <v>11</v>
      </c>
      <c r="Z4" s="53" t="s">
        <v>11</v>
      </c>
      <c r="AA4" s="53" t="s">
        <v>11</v>
      </c>
      <c r="AB4" s="53" t="s">
        <v>11</v>
      </c>
      <c r="AC4" s="53" t="s">
        <v>11</v>
      </c>
      <c r="AD4" s="53" t="s">
        <v>11</v>
      </c>
      <c r="AE4" s="53" t="s">
        <v>11</v>
      </c>
      <c r="AF4" s="53" t="s">
        <v>12</v>
      </c>
      <c r="AG4" s="53" t="s">
        <v>11</v>
      </c>
      <c r="AH4" s="53" t="s">
        <v>10</v>
      </c>
      <c r="AI4" s="53" t="s">
        <v>10</v>
      </c>
      <c r="AJ4" s="53" t="s">
        <v>10</v>
      </c>
      <c r="AK4" s="53" t="s">
        <v>10</v>
      </c>
      <c r="AL4" s="53" t="s">
        <v>10</v>
      </c>
      <c r="AM4" s="53" t="s">
        <v>12</v>
      </c>
      <c r="AN4" s="53" t="s">
        <v>11</v>
      </c>
      <c r="AO4" s="53" t="s">
        <v>10</v>
      </c>
      <c r="AP4" s="53" t="s">
        <v>11</v>
      </c>
      <c r="AQ4" s="53" t="s">
        <v>10</v>
      </c>
      <c r="AR4" s="53" t="s">
        <v>11</v>
      </c>
      <c r="AS4" s="53" t="s">
        <v>11</v>
      </c>
      <c r="AT4" s="53" t="s">
        <v>9</v>
      </c>
      <c r="AU4" s="53" t="s">
        <v>9</v>
      </c>
      <c r="AV4" s="53" t="s">
        <v>9</v>
      </c>
      <c r="AW4" s="53" t="s">
        <v>9</v>
      </c>
      <c r="AX4" s="53" t="s">
        <v>10</v>
      </c>
      <c r="AY4" s="53" t="s">
        <v>11</v>
      </c>
      <c r="AZ4" s="53" t="s">
        <v>10</v>
      </c>
      <c r="BA4" s="53" t="s">
        <v>9</v>
      </c>
      <c r="BB4" s="53" t="s">
        <v>9</v>
      </c>
      <c r="BC4" s="53" t="s">
        <v>9</v>
      </c>
      <c r="BD4" s="53" t="s">
        <v>13</v>
      </c>
      <c r="BE4" s="53" t="s">
        <v>13</v>
      </c>
      <c r="BF4" s="80" t="s">
        <v>115</v>
      </c>
      <c r="BG4" s="53" t="s">
        <v>116</v>
      </c>
      <c r="BH4" s="53" t="s">
        <v>117</v>
      </c>
      <c r="BI4" s="53" t="s">
        <v>118</v>
      </c>
    </row>
    <row r="5" spans="1:61" x14ac:dyDescent="0.2">
      <c r="A5" s="53" t="s">
        <v>0</v>
      </c>
      <c r="B5" s="53" t="s">
        <v>119</v>
      </c>
      <c r="C5" s="53" t="s">
        <v>120</v>
      </c>
      <c r="D5" s="53">
        <v>1097084</v>
      </c>
      <c r="E5" s="53">
        <v>639347</v>
      </c>
      <c r="F5" s="53">
        <v>100</v>
      </c>
      <c r="G5" s="53" t="b">
        <v>1</v>
      </c>
      <c r="H5" s="53" t="s">
        <v>2</v>
      </c>
      <c r="I5" s="53" t="s">
        <v>110</v>
      </c>
      <c r="J5" s="53" t="s">
        <v>3</v>
      </c>
      <c r="K5" s="53" t="s">
        <v>6</v>
      </c>
      <c r="L5" s="53" t="s">
        <v>3</v>
      </c>
      <c r="M5" s="53" t="s">
        <v>3</v>
      </c>
      <c r="N5" s="53" t="s">
        <v>5</v>
      </c>
      <c r="O5" s="53" t="s">
        <v>1</v>
      </c>
      <c r="P5" s="53" t="s">
        <v>5</v>
      </c>
      <c r="Q5" s="53" t="s">
        <v>1</v>
      </c>
      <c r="R5" s="53" t="s">
        <v>9</v>
      </c>
      <c r="S5" s="53" t="s">
        <v>9</v>
      </c>
      <c r="T5" s="53" t="s">
        <v>9</v>
      </c>
      <c r="U5" s="53" t="s">
        <v>9</v>
      </c>
      <c r="V5" s="53" t="s">
        <v>9</v>
      </c>
      <c r="W5" s="53" t="s">
        <v>9</v>
      </c>
      <c r="X5" s="53" t="s">
        <v>10</v>
      </c>
      <c r="Y5" s="53" t="s">
        <v>10</v>
      </c>
      <c r="Z5" s="53" t="s">
        <v>10</v>
      </c>
      <c r="AA5" s="53" t="s">
        <v>11</v>
      </c>
      <c r="AB5" s="53" t="s">
        <v>11</v>
      </c>
      <c r="AC5" s="53" t="s">
        <v>11</v>
      </c>
      <c r="AD5" s="53" t="s">
        <v>10</v>
      </c>
      <c r="AE5" s="53" t="s">
        <v>10</v>
      </c>
      <c r="AF5" s="53" t="s">
        <v>11</v>
      </c>
      <c r="AG5" s="53" t="s">
        <v>10</v>
      </c>
      <c r="AH5" s="53" t="s">
        <v>11</v>
      </c>
      <c r="AI5" s="53" t="s">
        <v>10</v>
      </c>
      <c r="AJ5" s="53" t="s">
        <v>10</v>
      </c>
      <c r="AK5" s="53" t="s">
        <v>10</v>
      </c>
      <c r="AL5" s="53" t="s">
        <v>10</v>
      </c>
      <c r="AM5" s="53" t="s">
        <v>11</v>
      </c>
      <c r="AN5" s="53" t="s">
        <v>10</v>
      </c>
      <c r="AO5" s="53" t="s">
        <v>10</v>
      </c>
      <c r="AP5" s="53" t="s">
        <v>10</v>
      </c>
      <c r="AQ5" s="53" t="s">
        <v>11</v>
      </c>
      <c r="AR5" s="53" t="s">
        <v>10</v>
      </c>
      <c r="AS5" s="53" t="s">
        <v>10</v>
      </c>
      <c r="AT5" s="53" t="s">
        <v>10</v>
      </c>
      <c r="AU5" s="53" t="s">
        <v>9</v>
      </c>
      <c r="AV5" s="53" t="s">
        <v>10</v>
      </c>
      <c r="AW5" s="53" t="s">
        <v>10</v>
      </c>
      <c r="AX5" s="53" t="s">
        <v>10</v>
      </c>
      <c r="AY5" s="53" t="s">
        <v>11</v>
      </c>
      <c r="AZ5" s="53" t="s">
        <v>11</v>
      </c>
      <c r="BA5" s="53" t="s">
        <v>10</v>
      </c>
      <c r="BB5" s="53" t="s">
        <v>9</v>
      </c>
      <c r="BC5" s="53" t="s">
        <v>9</v>
      </c>
      <c r="BD5" s="53" t="s">
        <v>11</v>
      </c>
      <c r="BE5" s="53" t="s">
        <v>11</v>
      </c>
      <c r="BF5" s="53" t="s">
        <v>121</v>
      </c>
      <c r="BG5" s="53" t="s">
        <v>122</v>
      </c>
      <c r="BH5" s="53" t="s">
        <v>123</v>
      </c>
      <c r="BI5" s="53" t="s">
        <v>124</v>
      </c>
    </row>
    <row r="6" spans="1:61" x14ac:dyDescent="0.2">
      <c r="A6" s="53" t="s">
        <v>0</v>
      </c>
      <c r="B6" s="53" t="s">
        <v>125</v>
      </c>
      <c r="C6" s="53" t="s">
        <v>126</v>
      </c>
      <c r="D6" s="53">
        <v>1115261</v>
      </c>
      <c r="E6" s="53">
        <v>629785</v>
      </c>
      <c r="F6" s="53">
        <v>100</v>
      </c>
      <c r="G6" s="53" t="b">
        <v>1</v>
      </c>
      <c r="H6" s="53" t="s">
        <v>2</v>
      </c>
      <c r="I6" s="53" t="s">
        <v>110</v>
      </c>
      <c r="J6" s="53" t="s">
        <v>3</v>
      </c>
      <c r="K6" s="53" t="s">
        <v>6</v>
      </c>
      <c r="L6" s="53" t="s">
        <v>3</v>
      </c>
      <c r="M6" s="53" t="s">
        <v>3</v>
      </c>
      <c r="N6" s="53" t="s">
        <v>5</v>
      </c>
      <c r="O6" s="53" t="s">
        <v>1</v>
      </c>
      <c r="P6" s="53" t="s">
        <v>5</v>
      </c>
      <c r="Q6" s="53" t="s">
        <v>1</v>
      </c>
      <c r="R6" s="53" t="s">
        <v>11</v>
      </c>
      <c r="S6" s="53" t="s">
        <v>11</v>
      </c>
      <c r="T6" s="53" t="s">
        <v>10</v>
      </c>
      <c r="U6" s="53" t="s">
        <v>9</v>
      </c>
      <c r="V6" s="53" t="s">
        <v>10</v>
      </c>
      <c r="W6" s="53" t="s">
        <v>9</v>
      </c>
      <c r="X6" s="53" t="s">
        <v>11</v>
      </c>
      <c r="Y6" s="53" t="s">
        <v>10</v>
      </c>
      <c r="Z6" s="53" t="s">
        <v>9</v>
      </c>
      <c r="AA6" s="53" t="s">
        <v>10</v>
      </c>
      <c r="AB6" s="53" t="s">
        <v>11</v>
      </c>
      <c r="AC6" s="53" t="s">
        <v>10</v>
      </c>
      <c r="AD6" s="53" t="s">
        <v>10</v>
      </c>
      <c r="AE6" s="53" t="s">
        <v>10</v>
      </c>
      <c r="AF6" s="53" t="s">
        <v>10</v>
      </c>
      <c r="AG6" s="53" t="s">
        <v>10</v>
      </c>
      <c r="AH6" s="53" t="s">
        <v>10</v>
      </c>
      <c r="AI6" s="53" t="s">
        <v>10</v>
      </c>
      <c r="AJ6" s="53" t="s">
        <v>10</v>
      </c>
      <c r="AK6" s="53" t="s">
        <v>9</v>
      </c>
      <c r="AL6" s="53" t="s">
        <v>10</v>
      </c>
      <c r="AM6" s="53" t="s">
        <v>12</v>
      </c>
      <c r="AN6" s="53" t="s">
        <v>10</v>
      </c>
      <c r="AO6" s="53" t="s">
        <v>10</v>
      </c>
      <c r="AP6" s="53" t="s">
        <v>10</v>
      </c>
      <c r="AQ6" s="53" t="s">
        <v>10</v>
      </c>
      <c r="AR6" s="53" t="s">
        <v>10</v>
      </c>
      <c r="AS6" s="53" t="s">
        <v>10</v>
      </c>
      <c r="AT6" s="53" t="s">
        <v>10</v>
      </c>
      <c r="AU6" s="53" t="s">
        <v>10</v>
      </c>
      <c r="AV6" s="53" t="s">
        <v>10</v>
      </c>
      <c r="AW6" s="53" t="s">
        <v>9</v>
      </c>
      <c r="AX6" s="53" t="s">
        <v>10</v>
      </c>
      <c r="AY6" s="53" t="s">
        <v>10</v>
      </c>
      <c r="AZ6" s="53" t="s">
        <v>10</v>
      </c>
      <c r="BA6" s="53" t="s">
        <v>10</v>
      </c>
      <c r="BB6" s="53" t="s">
        <v>10</v>
      </c>
      <c r="BC6" s="53" t="s">
        <v>10</v>
      </c>
      <c r="BD6" s="53" t="s">
        <v>10</v>
      </c>
      <c r="BE6" s="53" t="s">
        <v>10</v>
      </c>
      <c r="BF6" s="53" t="s">
        <v>1</v>
      </c>
      <c r="BG6" s="53" t="s">
        <v>127</v>
      </c>
      <c r="BH6" s="53" t="s">
        <v>128</v>
      </c>
      <c r="BI6" s="53" t="s">
        <v>1</v>
      </c>
    </row>
    <row r="7" spans="1:61" x14ac:dyDescent="0.2">
      <c r="A7" s="53" t="s">
        <v>0</v>
      </c>
      <c r="B7" s="53" t="s">
        <v>129</v>
      </c>
      <c r="C7" s="53" t="s">
        <v>130</v>
      </c>
      <c r="D7" s="53">
        <v>1200015</v>
      </c>
      <c r="E7" s="53">
        <v>610160</v>
      </c>
      <c r="F7" s="53">
        <v>100</v>
      </c>
      <c r="G7" s="53" t="b">
        <v>1</v>
      </c>
      <c r="H7" s="53" t="s">
        <v>2</v>
      </c>
      <c r="I7" s="53" t="s">
        <v>110</v>
      </c>
      <c r="J7" s="53" t="s">
        <v>3</v>
      </c>
      <c r="K7" s="53" t="s">
        <v>6</v>
      </c>
      <c r="L7" s="53" t="s">
        <v>4</v>
      </c>
      <c r="M7" s="53" t="s">
        <v>4</v>
      </c>
      <c r="N7" s="53" t="s">
        <v>5</v>
      </c>
      <c r="O7" s="53" t="s">
        <v>1</v>
      </c>
      <c r="P7" s="53" t="s">
        <v>8</v>
      </c>
      <c r="Q7" s="53" t="s">
        <v>1</v>
      </c>
      <c r="R7" s="53" t="s">
        <v>11</v>
      </c>
      <c r="S7" s="53" t="s">
        <v>12</v>
      </c>
      <c r="T7" s="53" t="s">
        <v>11</v>
      </c>
      <c r="U7" s="53" t="s">
        <v>10</v>
      </c>
      <c r="V7" s="53" t="s">
        <v>12</v>
      </c>
      <c r="W7" s="53" t="s">
        <v>12</v>
      </c>
      <c r="X7" s="53" t="s">
        <v>9</v>
      </c>
      <c r="Y7" s="53" t="s">
        <v>9</v>
      </c>
      <c r="Z7" s="53" t="s">
        <v>10</v>
      </c>
      <c r="AA7" s="53" t="s">
        <v>10</v>
      </c>
      <c r="AB7" s="53" t="s">
        <v>11</v>
      </c>
      <c r="AC7" s="53" t="s">
        <v>9</v>
      </c>
      <c r="AD7" s="53" t="s">
        <v>9</v>
      </c>
      <c r="AE7" s="53" t="s">
        <v>10</v>
      </c>
      <c r="AF7" s="53" t="s">
        <v>10</v>
      </c>
      <c r="AG7" s="53" t="s">
        <v>10</v>
      </c>
      <c r="AH7" s="53" t="s">
        <v>10</v>
      </c>
      <c r="AI7" s="53" t="s">
        <v>9</v>
      </c>
      <c r="AJ7" s="53" t="s">
        <v>9</v>
      </c>
      <c r="AK7" s="53" t="s">
        <v>9</v>
      </c>
      <c r="AL7" s="53" t="s">
        <v>10</v>
      </c>
      <c r="AM7" s="53" t="s">
        <v>11</v>
      </c>
      <c r="AN7" s="53" t="s">
        <v>10</v>
      </c>
      <c r="AO7" s="53" t="s">
        <v>9</v>
      </c>
      <c r="AP7" s="53" t="s">
        <v>10</v>
      </c>
      <c r="AQ7" s="53" t="s">
        <v>10</v>
      </c>
      <c r="AR7" s="53" t="s">
        <v>11</v>
      </c>
      <c r="AS7" s="53" t="s">
        <v>10</v>
      </c>
      <c r="AT7" s="53" t="s">
        <v>9</v>
      </c>
      <c r="AU7" s="53" t="s">
        <v>9</v>
      </c>
      <c r="AV7" s="53" t="s">
        <v>10</v>
      </c>
      <c r="AW7" s="53" t="s">
        <v>9</v>
      </c>
      <c r="AX7" s="53" t="s">
        <v>9</v>
      </c>
      <c r="AY7" s="53" t="s">
        <v>9</v>
      </c>
      <c r="AZ7" s="53" t="s">
        <v>9</v>
      </c>
      <c r="BA7" s="53" t="s">
        <v>9</v>
      </c>
      <c r="BB7" s="53" t="s">
        <v>10</v>
      </c>
      <c r="BC7" s="53" t="s">
        <v>9</v>
      </c>
      <c r="BD7" s="53" t="s">
        <v>10</v>
      </c>
      <c r="BE7" s="53" t="s">
        <v>11</v>
      </c>
      <c r="BF7" s="53" t="s">
        <v>1</v>
      </c>
      <c r="BG7" s="53" t="s">
        <v>1</v>
      </c>
      <c r="BH7" s="53" t="s">
        <v>1</v>
      </c>
      <c r="BI7" s="53" t="s">
        <v>1</v>
      </c>
    </row>
    <row r="8" spans="1:61" x14ac:dyDescent="0.2">
      <c r="A8" s="53" t="s">
        <v>0</v>
      </c>
      <c r="B8" s="53" t="s">
        <v>131</v>
      </c>
      <c r="C8" s="53" t="s">
        <v>132</v>
      </c>
      <c r="D8" s="53">
        <v>1163888</v>
      </c>
      <c r="E8" s="53" t="s">
        <v>133</v>
      </c>
      <c r="F8" s="53">
        <v>100</v>
      </c>
      <c r="G8" s="53" t="b">
        <v>1</v>
      </c>
      <c r="H8" s="53" t="s">
        <v>2</v>
      </c>
      <c r="I8" s="53" t="s">
        <v>110</v>
      </c>
      <c r="J8" s="53" t="s">
        <v>3</v>
      </c>
      <c r="K8" s="53" t="s">
        <v>6</v>
      </c>
      <c r="L8" s="53" t="s">
        <v>4</v>
      </c>
      <c r="M8" s="53" t="s">
        <v>4</v>
      </c>
      <c r="N8" s="53" t="s">
        <v>5</v>
      </c>
      <c r="O8" s="53" t="s">
        <v>1</v>
      </c>
      <c r="P8" s="53" t="s">
        <v>5</v>
      </c>
      <c r="Q8" s="53" t="s">
        <v>134</v>
      </c>
      <c r="R8" s="53" t="s">
        <v>10</v>
      </c>
      <c r="S8" s="53" t="s">
        <v>10</v>
      </c>
      <c r="T8" s="53" t="s">
        <v>9</v>
      </c>
      <c r="U8" s="53" t="s">
        <v>9</v>
      </c>
      <c r="V8" s="53" t="s">
        <v>10</v>
      </c>
      <c r="W8" s="53" t="s">
        <v>10</v>
      </c>
      <c r="X8" s="53" t="s">
        <v>10</v>
      </c>
      <c r="Y8" s="53" t="s">
        <v>10</v>
      </c>
      <c r="Z8" s="53" t="s">
        <v>10</v>
      </c>
      <c r="AA8" s="53" t="s">
        <v>10</v>
      </c>
      <c r="AB8" s="53" t="s">
        <v>9</v>
      </c>
      <c r="AC8" s="53" t="s">
        <v>10</v>
      </c>
      <c r="AD8" s="53" t="s">
        <v>10</v>
      </c>
      <c r="AE8" s="53" t="s">
        <v>10</v>
      </c>
      <c r="AF8" s="53" t="s">
        <v>11</v>
      </c>
      <c r="AG8" s="53" t="s">
        <v>10</v>
      </c>
      <c r="AH8" s="53" t="s">
        <v>10</v>
      </c>
      <c r="AI8" s="53" t="s">
        <v>10</v>
      </c>
      <c r="AJ8" s="53" t="s">
        <v>10</v>
      </c>
      <c r="AK8" s="53" t="s">
        <v>10</v>
      </c>
      <c r="AL8" s="53" t="s">
        <v>10</v>
      </c>
      <c r="AM8" s="53" t="s">
        <v>10</v>
      </c>
      <c r="AN8" s="53" t="s">
        <v>10</v>
      </c>
      <c r="AO8" s="53" t="s">
        <v>10</v>
      </c>
      <c r="AP8" s="53" t="s">
        <v>10</v>
      </c>
      <c r="AQ8" s="53" t="s">
        <v>10</v>
      </c>
      <c r="AR8" s="53" t="s">
        <v>10</v>
      </c>
      <c r="AS8" s="53" t="s">
        <v>10</v>
      </c>
      <c r="AT8" s="53" t="s">
        <v>10</v>
      </c>
      <c r="AU8" s="53" t="s">
        <v>10</v>
      </c>
      <c r="AV8" s="53" t="s">
        <v>10</v>
      </c>
      <c r="AW8" s="53" t="s">
        <v>10</v>
      </c>
      <c r="AX8" s="53" t="s">
        <v>10</v>
      </c>
      <c r="AY8" s="53" t="s">
        <v>10</v>
      </c>
      <c r="AZ8" s="53" t="s">
        <v>10</v>
      </c>
      <c r="BA8" s="53" t="s">
        <v>9</v>
      </c>
      <c r="BB8" s="53" t="s">
        <v>10</v>
      </c>
      <c r="BC8" s="53" t="s">
        <v>10</v>
      </c>
      <c r="BD8" s="53" t="s">
        <v>10</v>
      </c>
      <c r="BE8" s="53" t="s">
        <v>11</v>
      </c>
      <c r="BF8" s="53" t="s">
        <v>1</v>
      </c>
      <c r="BG8" s="53" t="s">
        <v>1</v>
      </c>
      <c r="BH8" s="53" t="s">
        <v>1</v>
      </c>
      <c r="BI8" s="53" t="s">
        <v>1</v>
      </c>
    </row>
    <row r="9" spans="1:61" x14ac:dyDescent="0.2">
      <c r="A9" s="53" t="s">
        <v>0</v>
      </c>
      <c r="B9" s="53" t="s">
        <v>135</v>
      </c>
      <c r="C9" s="53" t="s">
        <v>136</v>
      </c>
      <c r="D9" s="53">
        <v>1199201</v>
      </c>
      <c r="E9" s="53">
        <v>632960</v>
      </c>
      <c r="F9" s="53">
        <v>100</v>
      </c>
      <c r="G9" s="53" t="b">
        <v>1</v>
      </c>
      <c r="H9" s="53" t="s">
        <v>2</v>
      </c>
      <c r="I9" s="53" t="s">
        <v>110</v>
      </c>
      <c r="J9" s="53" t="s">
        <v>3</v>
      </c>
      <c r="K9" s="53" t="s">
        <v>6</v>
      </c>
      <c r="L9" s="53" t="s">
        <v>4</v>
      </c>
      <c r="M9" s="53" t="s">
        <v>3</v>
      </c>
      <c r="N9" s="53" t="s">
        <v>5</v>
      </c>
      <c r="O9" s="53" t="s">
        <v>1</v>
      </c>
      <c r="P9" s="53" t="s">
        <v>5</v>
      </c>
      <c r="Q9" s="53" t="s">
        <v>1</v>
      </c>
      <c r="R9" s="53" t="s">
        <v>10</v>
      </c>
      <c r="S9" s="53" t="s">
        <v>12</v>
      </c>
      <c r="T9" s="53" t="s">
        <v>11</v>
      </c>
      <c r="U9" s="53" t="s">
        <v>10</v>
      </c>
      <c r="V9" s="53" t="s">
        <v>11</v>
      </c>
      <c r="W9" s="53" t="s">
        <v>11</v>
      </c>
      <c r="X9" s="53" t="s">
        <v>10</v>
      </c>
      <c r="Y9" s="53" t="s">
        <v>11</v>
      </c>
      <c r="Z9" s="53" t="s">
        <v>10</v>
      </c>
      <c r="AA9" s="53" t="s">
        <v>12</v>
      </c>
      <c r="AB9" s="53" t="s">
        <v>11</v>
      </c>
      <c r="AC9" s="53" t="s">
        <v>11</v>
      </c>
      <c r="AD9" s="53" t="s">
        <v>11</v>
      </c>
      <c r="AE9" s="53" t="s">
        <v>11</v>
      </c>
      <c r="AF9" s="53" t="s">
        <v>12</v>
      </c>
      <c r="AG9" s="53" t="s">
        <v>12</v>
      </c>
      <c r="AH9" s="53" t="s">
        <v>11</v>
      </c>
      <c r="AI9" s="53" t="s">
        <v>11</v>
      </c>
      <c r="AJ9" s="53" t="s">
        <v>11</v>
      </c>
      <c r="AK9" s="53" t="s">
        <v>10</v>
      </c>
      <c r="AL9" s="53" t="s">
        <v>10</v>
      </c>
      <c r="AM9" s="53" t="s">
        <v>11</v>
      </c>
      <c r="AN9" s="53" t="s">
        <v>11</v>
      </c>
      <c r="AO9" s="53" t="s">
        <v>10</v>
      </c>
      <c r="AP9" s="53" t="s">
        <v>11</v>
      </c>
      <c r="AQ9" s="53" t="s">
        <v>11</v>
      </c>
      <c r="AR9" s="53" t="s">
        <v>11</v>
      </c>
      <c r="AS9" s="53" t="s">
        <v>10</v>
      </c>
      <c r="AT9" s="53" t="s">
        <v>10</v>
      </c>
      <c r="AU9" s="53" t="s">
        <v>10</v>
      </c>
      <c r="AV9" s="53" t="s">
        <v>11</v>
      </c>
      <c r="AW9" s="53" t="s">
        <v>10</v>
      </c>
      <c r="AX9" s="53" t="s">
        <v>11</v>
      </c>
      <c r="AY9" s="53" t="s">
        <v>11</v>
      </c>
      <c r="AZ9" s="53" t="s">
        <v>10</v>
      </c>
      <c r="BA9" s="53" t="s">
        <v>9</v>
      </c>
      <c r="BB9" s="53" t="s">
        <v>9</v>
      </c>
      <c r="BC9" s="53" t="s">
        <v>9</v>
      </c>
      <c r="BD9" s="53" t="s">
        <v>10</v>
      </c>
      <c r="BE9" s="53" t="s">
        <v>12</v>
      </c>
      <c r="BF9" s="53" t="s">
        <v>1</v>
      </c>
      <c r="BG9" s="53" t="s">
        <v>137</v>
      </c>
      <c r="BH9" s="53" t="s">
        <v>138</v>
      </c>
      <c r="BI9" s="53" t="s">
        <v>139</v>
      </c>
    </row>
    <row r="10" spans="1:61" x14ac:dyDescent="0.2">
      <c r="A10" s="53" t="s">
        <v>0</v>
      </c>
      <c r="B10" s="53" t="s">
        <v>140</v>
      </c>
      <c r="C10" s="53" t="s">
        <v>141</v>
      </c>
      <c r="D10" s="53">
        <v>1219988</v>
      </c>
      <c r="E10" s="53">
        <v>634205</v>
      </c>
      <c r="F10" s="53">
        <v>100</v>
      </c>
      <c r="G10" s="53" t="b">
        <v>1</v>
      </c>
      <c r="H10" s="53" t="s">
        <v>2</v>
      </c>
      <c r="I10" s="53" t="s">
        <v>110</v>
      </c>
      <c r="J10" s="53" t="s">
        <v>3</v>
      </c>
      <c r="K10" s="53" t="s">
        <v>6</v>
      </c>
      <c r="L10" s="53" t="s">
        <v>4</v>
      </c>
      <c r="M10" s="53" t="s">
        <v>3</v>
      </c>
      <c r="N10" s="53" t="s">
        <v>5</v>
      </c>
      <c r="O10" s="53" t="s">
        <v>1</v>
      </c>
      <c r="P10" s="53" t="s">
        <v>5</v>
      </c>
      <c r="Q10" s="53" t="s">
        <v>1</v>
      </c>
      <c r="R10" s="53" t="s">
        <v>10</v>
      </c>
      <c r="S10" s="53" t="s">
        <v>10</v>
      </c>
      <c r="T10" s="53" t="s">
        <v>10</v>
      </c>
      <c r="U10" s="53" t="s">
        <v>10</v>
      </c>
      <c r="V10" s="53" t="s">
        <v>10</v>
      </c>
      <c r="W10" s="53" t="s">
        <v>10</v>
      </c>
      <c r="X10" s="53" t="s">
        <v>10</v>
      </c>
      <c r="Y10" s="53" t="s">
        <v>10</v>
      </c>
      <c r="Z10" s="53" t="s">
        <v>10</v>
      </c>
      <c r="AA10" s="53" t="s">
        <v>10</v>
      </c>
      <c r="AB10" s="53" t="s">
        <v>10</v>
      </c>
      <c r="AC10" s="53" t="s">
        <v>10</v>
      </c>
      <c r="AD10" s="53" t="s">
        <v>10</v>
      </c>
      <c r="AE10" s="53" t="s">
        <v>10</v>
      </c>
      <c r="AF10" s="53" t="s">
        <v>10</v>
      </c>
      <c r="AG10" s="53" t="s">
        <v>10</v>
      </c>
      <c r="AH10" s="53" t="s">
        <v>10</v>
      </c>
      <c r="AI10" s="53" t="s">
        <v>10</v>
      </c>
      <c r="AJ10" s="53" t="s">
        <v>10</v>
      </c>
      <c r="AK10" s="53" t="s">
        <v>10</v>
      </c>
      <c r="AL10" s="53" t="s">
        <v>10</v>
      </c>
      <c r="AM10" s="53" t="s">
        <v>11</v>
      </c>
      <c r="AN10" s="53" t="s">
        <v>10</v>
      </c>
      <c r="AO10" s="53" t="s">
        <v>10</v>
      </c>
      <c r="AP10" s="53" t="s">
        <v>10</v>
      </c>
      <c r="AQ10" s="53" t="s">
        <v>10</v>
      </c>
      <c r="AR10" s="53" t="s">
        <v>10</v>
      </c>
      <c r="AS10" s="53" t="s">
        <v>10</v>
      </c>
      <c r="AT10" s="53" t="s">
        <v>10</v>
      </c>
      <c r="AU10" s="53" t="s">
        <v>10</v>
      </c>
      <c r="AV10" s="53" t="s">
        <v>10</v>
      </c>
      <c r="AW10" s="53" t="s">
        <v>9</v>
      </c>
      <c r="AX10" s="53" t="s">
        <v>9</v>
      </c>
      <c r="AY10" s="53" t="s">
        <v>11</v>
      </c>
      <c r="AZ10" s="53" t="s">
        <v>9</v>
      </c>
      <c r="BA10" s="53" t="s">
        <v>9</v>
      </c>
      <c r="BB10" s="53" t="s">
        <v>10</v>
      </c>
      <c r="BC10" s="53" t="s">
        <v>10</v>
      </c>
      <c r="BD10" s="53" t="s">
        <v>10</v>
      </c>
      <c r="BE10" s="53" t="s">
        <v>11</v>
      </c>
      <c r="BF10" s="53" t="s">
        <v>1</v>
      </c>
      <c r="BG10" s="53" t="s">
        <v>1</v>
      </c>
      <c r="BH10" s="53" t="s">
        <v>1</v>
      </c>
      <c r="BI10" s="53" t="s">
        <v>1</v>
      </c>
    </row>
    <row r="11" spans="1:61" x14ac:dyDescent="0.2">
      <c r="A11" s="53" t="s">
        <v>0</v>
      </c>
      <c r="B11" s="53" t="s">
        <v>142</v>
      </c>
      <c r="C11" s="53" t="s">
        <v>143</v>
      </c>
      <c r="D11" s="53">
        <v>1185095</v>
      </c>
      <c r="E11" s="53">
        <v>621494</v>
      </c>
      <c r="F11" s="53">
        <v>100</v>
      </c>
      <c r="G11" s="53" t="b">
        <v>1</v>
      </c>
      <c r="H11" s="53" t="s">
        <v>2</v>
      </c>
      <c r="I11" s="53" t="s">
        <v>110</v>
      </c>
      <c r="J11" s="53" t="s">
        <v>3</v>
      </c>
      <c r="K11" s="53" t="s">
        <v>6</v>
      </c>
      <c r="L11" s="53" t="s">
        <v>4</v>
      </c>
      <c r="M11" s="53" t="s">
        <v>3</v>
      </c>
      <c r="N11" s="53" t="s">
        <v>5</v>
      </c>
      <c r="O11" s="53" t="s">
        <v>1</v>
      </c>
      <c r="P11" s="53" t="s">
        <v>5</v>
      </c>
      <c r="Q11" s="53" t="s">
        <v>1</v>
      </c>
      <c r="R11" s="53" t="s">
        <v>9</v>
      </c>
      <c r="S11" s="53" t="s">
        <v>10</v>
      </c>
      <c r="T11" s="53" t="s">
        <v>9</v>
      </c>
      <c r="U11" s="53" t="s">
        <v>9</v>
      </c>
      <c r="V11" s="53" t="s">
        <v>10</v>
      </c>
      <c r="W11" s="53" t="s">
        <v>10</v>
      </c>
      <c r="X11" s="53" t="s">
        <v>9</v>
      </c>
      <c r="Y11" s="53" t="s">
        <v>10</v>
      </c>
      <c r="Z11" s="53" t="s">
        <v>9</v>
      </c>
      <c r="AA11" s="53" t="s">
        <v>10</v>
      </c>
      <c r="AB11" s="53" t="s">
        <v>11</v>
      </c>
      <c r="AC11" s="53" t="s">
        <v>9</v>
      </c>
      <c r="AD11" s="53" t="s">
        <v>10</v>
      </c>
      <c r="AE11" s="53" t="s">
        <v>10</v>
      </c>
      <c r="AF11" s="53" t="s">
        <v>10</v>
      </c>
      <c r="AG11" s="53" t="s">
        <v>10</v>
      </c>
      <c r="AH11" s="53" t="s">
        <v>10</v>
      </c>
      <c r="AI11" s="53" t="s">
        <v>10</v>
      </c>
      <c r="AJ11" s="53" t="s">
        <v>10</v>
      </c>
      <c r="AK11" s="53" t="s">
        <v>9</v>
      </c>
      <c r="AL11" s="53" t="s">
        <v>9</v>
      </c>
      <c r="AM11" s="53" t="s">
        <v>9</v>
      </c>
      <c r="AN11" s="53" t="s">
        <v>9</v>
      </c>
      <c r="AO11" s="53" t="s">
        <v>11</v>
      </c>
      <c r="AP11" s="53" t="s">
        <v>10</v>
      </c>
      <c r="AQ11" s="53" t="s">
        <v>10</v>
      </c>
      <c r="AR11" s="53" t="s">
        <v>9</v>
      </c>
      <c r="AS11" s="53" t="s">
        <v>12</v>
      </c>
      <c r="AT11" s="53" t="s">
        <v>9</v>
      </c>
      <c r="AU11" s="53" t="s">
        <v>9</v>
      </c>
      <c r="AV11" s="53" t="s">
        <v>9</v>
      </c>
      <c r="AW11" s="53" t="s">
        <v>10</v>
      </c>
      <c r="AX11" s="53" t="s">
        <v>10</v>
      </c>
      <c r="AY11" s="53" t="s">
        <v>9</v>
      </c>
      <c r="AZ11" s="53" t="s">
        <v>9</v>
      </c>
      <c r="BA11" s="53" t="s">
        <v>9</v>
      </c>
      <c r="BB11" s="53" t="s">
        <v>9</v>
      </c>
      <c r="BC11" s="53" t="s">
        <v>9</v>
      </c>
      <c r="BD11" s="53" t="s">
        <v>9</v>
      </c>
      <c r="BE11" s="53" t="s">
        <v>9</v>
      </c>
      <c r="BF11" s="53" t="s">
        <v>1</v>
      </c>
      <c r="BG11" s="53" t="s">
        <v>144</v>
      </c>
      <c r="BH11" s="53" t="s">
        <v>145</v>
      </c>
      <c r="BI11" s="53" t="s">
        <v>146</v>
      </c>
    </row>
    <row r="12" spans="1:61" x14ac:dyDescent="0.2">
      <c r="A12" s="53" t="s">
        <v>0</v>
      </c>
      <c r="B12" s="53" t="s">
        <v>147</v>
      </c>
      <c r="C12" s="53" t="s">
        <v>148</v>
      </c>
      <c r="D12" s="53">
        <v>1166034</v>
      </c>
      <c r="E12" s="53">
        <v>628971</v>
      </c>
      <c r="F12" s="53">
        <v>100</v>
      </c>
      <c r="G12" s="53" t="b">
        <v>1</v>
      </c>
      <c r="H12" s="53" t="s">
        <v>2</v>
      </c>
      <c r="I12" s="53" t="s">
        <v>110</v>
      </c>
      <c r="J12" s="53" t="s">
        <v>4</v>
      </c>
      <c r="K12" s="53" t="s">
        <v>5</v>
      </c>
      <c r="L12" s="53" t="s">
        <v>5</v>
      </c>
      <c r="M12" s="53" t="s">
        <v>5</v>
      </c>
      <c r="N12" s="53" t="s">
        <v>7</v>
      </c>
      <c r="O12" s="53" t="s">
        <v>149</v>
      </c>
      <c r="P12" s="53" t="s">
        <v>5</v>
      </c>
      <c r="Q12" s="53" t="s">
        <v>1</v>
      </c>
      <c r="R12" s="53" t="s">
        <v>10</v>
      </c>
      <c r="S12" s="53" t="s">
        <v>11</v>
      </c>
      <c r="T12" s="53" t="s">
        <v>10</v>
      </c>
      <c r="U12" s="53" t="s">
        <v>9</v>
      </c>
      <c r="V12" s="53" t="s">
        <v>9</v>
      </c>
      <c r="W12" s="53" t="s">
        <v>10</v>
      </c>
      <c r="X12" s="53" t="s">
        <v>10</v>
      </c>
      <c r="Y12" s="53" t="s">
        <v>11</v>
      </c>
      <c r="Z12" s="53" t="s">
        <v>10</v>
      </c>
      <c r="AA12" s="53" t="s">
        <v>10</v>
      </c>
      <c r="AB12" s="53" t="s">
        <v>11</v>
      </c>
      <c r="AC12" s="53" t="s">
        <v>9</v>
      </c>
      <c r="AD12" s="53" t="s">
        <v>9</v>
      </c>
      <c r="AE12" s="53" t="s">
        <v>10</v>
      </c>
      <c r="AF12" s="53" t="s">
        <v>10</v>
      </c>
      <c r="AG12" s="53" t="s">
        <v>11</v>
      </c>
      <c r="AH12" s="53" t="s">
        <v>9</v>
      </c>
      <c r="AI12" s="53" t="s">
        <v>9</v>
      </c>
      <c r="AJ12" s="53" t="s">
        <v>9</v>
      </c>
      <c r="AK12" s="53" t="s">
        <v>9</v>
      </c>
      <c r="AL12" s="53" t="s">
        <v>9</v>
      </c>
      <c r="AM12" s="53" t="s">
        <v>10</v>
      </c>
      <c r="AN12" s="53" t="s">
        <v>10</v>
      </c>
      <c r="AO12" s="53" t="s">
        <v>9</v>
      </c>
      <c r="AP12" s="53" t="s">
        <v>10</v>
      </c>
      <c r="AQ12" s="53" t="s">
        <v>10</v>
      </c>
      <c r="AR12" s="53" t="s">
        <v>11</v>
      </c>
      <c r="AS12" s="53" t="s">
        <v>11</v>
      </c>
      <c r="AT12" s="53" t="s">
        <v>9</v>
      </c>
      <c r="AU12" s="53" t="s">
        <v>9</v>
      </c>
      <c r="AV12" s="53" t="s">
        <v>10</v>
      </c>
      <c r="AW12" s="53" t="s">
        <v>10</v>
      </c>
      <c r="AX12" s="53" t="s">
        <v>9</v>
      </c>
      <c r="AY12" s="53" t="s">
        <v>11</v>
      </c>
      <c r="AZ12" s="53" t="s">
        <v>10</v>
      </c>
      <c r="BA12" s="53" t="s">
        <v>9</v>
      </c>
      <c r="BB12" s="53" t="s">
        <v>9</v>
      </c>
      <c r="BC12" s="53" t="s">
        <v>9</v>
      </c>
      <c r="BD12" s="53" t="s">
        <v>11</v>
      </c>
      <c r="BE12" s="53" t="s">
        <v>11</v>
      </c>
      <c r="BF12" s="53" t="s">
        <v>1</v>
      </c>
      <c r="BG12" s="53" t="s">
        <v>150</v>
      </c>
      <c r="BH12" s="53" t="s">
        <v>1</v>
      </c>
      <c r="BI12" s="53" t="s">
        <v>151</v>
      </c>
    </row>
    <row r="13" spans="1:61" x14ac:dyDescent="0.2">
      <c r="A13" s="53" t="s">
        <v>0</v>
      </c>
      <c r="B13" s="53" t="s">
        <v>152</v>
      </c>
      <c r="C13" s="53" t="s">
        <v>153</v>
      </c>
      <c r="D13" s="53">
        <v>1043375</v>
      </c>
      <c r="E13" s="53">
        <v>635665</v>
      </c>
      <c r="F13" s="53">
        <v>100</v>
      </c>
      <c r="G13" s="53" t="b">
        <v>1</v>
      </c>
      <c r="H13" s="53" t="s">
        <v>2</v>
      </c>
      <c r="I13" s="53" t="s">
        <v>110</v>
      </c>
      <c r="J13" s="53" t="s">
        <v>3</v>
      </c>
      <c r="K13" s="53" t="s">
        <v>6</v>
      </c>
      <c r="L13" s="53" t="s">
        <v>4</v>
      </c>
      <c r="M13" s="53" t="s">
        <v>3</v>
      </c>
      <c r="N13" s="53" t="s">
        <v>5</v>
      </c>
      <c r="O13" s="53" t="s">
        <v>1</v>
      </c>
      <c r="P13" s="53" t="s">
        <v>5</v>
      </c>
      <c r="Q13" s="53" t="s">
        <v>1</v>
      </c>
      <c r="R13" s="53" t="s">
        <v>9</v>
      </c>
      <c r="S13" s="53" t="s">
        <v>12</v>
      </c>
      <c r="T13" s="53" t="s">
        <v>10</v>
      </c>
      <c r="U13" s="53" t="s">
        <v>10</v>
      </c>
      <c r="V13" s="53" t="s">
        <v>10</v>
      </c>
      <c r="W13" s="53" t="s">
        <v>11</v>
      </c>
      <c r="X13" s="53" t="s">
        <v>9</v>
      </c>
      <c r="Y13" s="53" t="s">
        <v>10</v>
      </c>
      <c r="Z13" s="53" t="s">
        <v>10</v>
      </c>
      <c r="AA13" s="53" t="s">
        <v>11</v>
      </c>
      <c r="AB13" s="53" t="s">
        <v>11</v>
      </c>
      <c r="AC13" s="53" t="s">
        <v>10</v>
      </c>
      <c r="AD13" s="53" t="s">
        <v>10</v>
      </c>
      <c r="AE13" s="53" t="s">
        <v>10</v>
      </c>
      <c r="AF13" s="53" t="s">
        <v>10</v>
      </c>
      <c r="AG13" s="53" t="s">
        <v>10</v>
      </c>
      <c r="AH13" s="53" t="s">
        <v>10</v>
      </c>
      <c r="AI13" s="53" t="s">
        <v>9</v>
      </c>
      <c r="AJ13" s="53" t="s">
        <v>9</v>
      </c>
      <c r="AK13" s="53" t="s">
        <v>9</v>
      </c>
      <c r="AL13" s="53" t="s">
        <v>9</v>
      </c>
      <c r="AM13" s="53" t="s">
        <v>9</v>
      </c>
      <c r="AN13" s="53" t="s">
        <v>9</v>
      </c>
      <c r="AO13" s="53" t="s">
        <v>10</v>
      </c>
      <c r="AP13" s="53" t="s">
        <v>11</v>
      </c>
      <c r="AQ13" s="53" t="s">
        <v>11</v>
      </c>
      <c r="AR13" s="53" t="s">
        <v>10</v>
      </c>
      <c r="AS13" s="53" t="s">
        <v>10</v>
      </c>
      <c r="AT13" s="53" t="s">
        <v>9</v>
      </c>
      <c r="AU13" s="53" t="s">
        <v>9</v>
      </c>
      <c r="AV13" s="53" t="s">
        <v>9</v>
      </c>
      <c r="AW13" s="53" t="s">
        <v>9</v>
      </c>
      <c r="AX13" s="53" t="s">
        <v>10</v>
      </c>
      <c r="AY13" s="53" t="s">
        <v>9</v>
      </c>
      <c r="AZ13" s="53" t="s">
        <v>9</v>
      </c>
      <c r="BA13" s="53" t="s">
        <v>9</v>
      </c>
      <c r="BB13" s="53" t="s">
        <v>9</v>
      </c>
      <c r="BC13" s="53" t="s">
        <v>9</v>
      </c>
      <c r="BD13" s="53" t="s">
        <v>10</v>
      </c>
      <c r="BE13" s="53" t="s">
        <v>10</v>
      </c>
      <c r="BF13" s="53" t="s">
        <v>1</v>
      </c>
      <c r="BG13" s="53" t="s">
        <v>154</v>
      </c>
      <c r="BH13" s="53" t="s">
        <v>155</v>
      </c>
      <c r="BI13" s="53" t="s">
        <v>156</v>
      </c>
    </row>
  </sheetData>
  <mergeCells count="10">
    <mergeCell ref="BH1:BH2"/>
    <mergeCell ref="BI1:BI2"/>
    <mergeCell ref="BF1:BF2"/>
    <mergeCell ref="BG1:BG2"/>
    <mergeCell ref="R1:W1"/>
    <mergeCell ref="Y1:AA1"/>
    <mergeCell ref="AB1:AR1"/>
    <mergeCell ref="AS1:AV1"/>
    <mergeCell ref="AW1:AZ1"/>
    <mergeCell ref="BA1:BE1"/>
  </mergeCells>
  <conditionalFormatting sqref="B1">
    <cfRule type="duplicateValues" dxfId="1" priority="2"/>
  </conditionalFormatting>
  <conditionalFormatting sqref="E1">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915AE161D33644C87CF8C61106896FB" ma:contentTypeVersion="20" ma:contentTypeDescription="Create a new document." ma:contentTypeScope="" ma:versionID="4bf8f90e9cf142b0112a8f70ff661b26">
  <xsd:schema xmlns:xsd="http://www.w3.org/2001/XMLSchema" xmlns:xs="http://www.w3.org/2001/XMLSchema" xmlns:p="http://schemas.microsoft.com/office/2006/metadata/properties" xmlns:ns2="e362237a-3c0b-4987-a124-ae4038626336" xmlns:ns3="a0fbe04f-3e78-40fb-872f-914bcfffbe34" targetNamespace="http://schemas.microsoft.com/office/2006/metadata/properties" ma:root="true" ma:fieldsID="65ede90535e15ce0173955fcef1a9fe7" ns2:_="" ns3:_="">
    <xsd:import namespace="e362237a-3c0b-4987-a124-ae4038626336"/>
    <xsd:import namespace="a0fbe04f-3e78-40fb-872f-914bcfffbe34"/>
    <xsd:element name="properties">
      <xsd:complexType>
        <xsd:sequence>
          <xsd:element name="documentManagement">
            <xsd:complexType>
              <xsd:all>
                <xsd:element ref="ns2:ReviewStatus" minOccurs="0"/>
                <xsd:element ref="ns3:SharedWithUsers" minOccurs="0"/>
                <xsd:element ref="ns3:SharedWithDetails"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Test_x0020_Hyperlink"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62237a-3c0b-4987-a124-ae4038626336" elementFormDefault="qualified">
    <xsd:import namespace="http://schemas.microsoft.com/office/2006/documentManagement/types"/>
    <xsd:import namespace="http://schemas.microsoft.com/office/infopath/2007/PartnerControls"/>
    <xsd:element name="ReviewStatus" ma:index="4" nillable="true" ma:displayName="Review Status" ma:default="Draft" ma:format="Dropdown" ma:internalName="ReviewStatus0">
      <xsd:simpleType>
        <xsd:restriction base="dms:Choice">
          <xsd:enumeration value="Draft"/>
          <xsd:enumeration value="Final"/>
          <xsd:enumeration value="Approved by MDE Leadership"/>
          <xsd:enumeration value="Template"/>
          <xsd:enumeration value="Working"/>
          <xsd:enumeration value="Web"/>
          <xsd:enumeration value="Posted PDF"/>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c0d83692-8000-456c-81e0-753272234f01"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element name="Test_x0020_Hyperlink" ma:index="24" nillable="true" ma:displayName="Test Hyperlink" ma:format="Hyperlink" ma:internalName="Test_x0020_Hyperlink">
      <xsd:complexType>
        <xsd:complexContent>
          <xsd:extension base="dms:URL">
            <xsd:sequence>
              <xsd:element name="Url" type="dms:ValidUrl" minOccurs="0" nillable="true"/>
              <xsd:element name="Description" type="xsd:string" nillable="true"/>
            </xsd:sequence>
          </xsd:extension>
        </xsd:complexContent>
      </xsd:complex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0fbe04f-3e78-40fb-872f-914bcfffbe34" elementFormDefault="qualified">
    <xsd:import namespace="http://schemas.microsoft.com/office/2006/documentManagement/types"/>
    <xsd:import namespace="http://schemas.microsoft.com/office/infopath/2007/PartnerControls"/>
    <xsd:element name="SharedWithUsers" ma:index="9"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506f4e1f-8202-45ed-8aaf-ddfa3bf1faf0}" ma:internalName="TaxCatchAll" ma:showField="CatchAllData" ma:web="a0fbe04f-3e78-40fb-872f-914bcfffbe3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0fbe04f-3e78-40fb-872f-914bcfffbe34" xsi:nil="true"/>
    <Test_x0020_Hyperlink xmlns="e362237a-3c0b-4987-a124-ae4038626336">
      <Url xsi:nil="true"/>
      <Description xsi:nil="true"/>
    </Test_x0020_Hyperlink>
    <lcf76f155ced4ddcb4097134ff3c332f xmlns="e362237a-3c0b-4987-a124-ae4038626336">
      <Terms xmlns="http://schemas.microsoft.com/office/infopath/2007/PartnerControls"/>
    </lcf76f155ced4ddcb4097134ff3c332f>
    <ReviewStatus xmlns="e362237a-3c0b-4987-a124-ae4038626336">Draft</ReviewStatus>
  </documentManagement>
</p:properties>
</file>

<file path=customXml/itemProps1.xml><?xml version="1.0" encoding="utf-8"?>
<ds:datastoreItem xmlns:ds="http://schemas.openxmlformats.org/officeDocument/2006/customXml" ds:itemID="{0E91CE41-E791-40ED-A083-CB9CD5C17C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62237a-3c0b-4987-a124-ae4038626336"/>
    <ds:schemaRef ds:uri="a0fbe04f-3e78-40fb-872f-914bcfffbe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532F18B-4961-416C-A5AD-BDB5784E25D6}">
  <ds:schemaRefs>
    <ds:schemaRef ds:uri="http://schemas.microsoft.com/sharepoint/v3/contenttype/forms"/>
  </ds:schemaRefs>
</ds:datastoreItem>
</file>

<file path=customXml/itemProps3.xml><?xml version="1.0" encoding="utf-8"?>
<ds:datastoreItem xmlns:ds="http://schemas.openxmlformats.org/officeDocument/2006/customXml" ds:itemID="{96764D2F-62B1-453B-A747-8AE0DC37581C}">
  <ds:schemaRefs>
    <ds:schemaRef ds:uri="http://schemas.microsoft.com/office/2006/documentManagement/types"/>
    <ds:schemaRef ds:uri="http://purl.org/dc/elements/1.1/"/>
    <ds:schemaRef ds:uri="e362237a-3c0b-4987-a124-ae4038626336"/>
    <ds:schemaRef ds:uri="a0fbe04f-3e78-40fb-872f-914bcfffbe34"/>
    <ds:schemaRef ds:uri="http://purl.org/dc/terms/"/>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Summary</vt:lpstr>
      <vt:lpstr>Data</vt:lpstr>
      <vt:lpstr>Summary!Print_Area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Kim Hofstra</cp:lastModifiedBy>
  <cp:lastPrinted>2025-06-17T20:05:42Z</cp:lastPrinted>
  <dcterms:created xsi:type="dcterms:W3CDTF">2025-07-01T23:56:40Z</dcterms:created>
  <dcterms:modified xsi:type="dcterms:W3CDTF">2025-11-18T17:24:56Z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d57d072-e082-4187-b003-3ca2cdf52d65_Enabled">
    <vt:lpwstr>true</vt:lpwstr>
  </property>
  <property fmtid="{D5CDD505-2E9C-101B-9397-08002B2CF9AE}" pid="3" name="MSIP_Label_7d57d072-e082-4187-b003-3ca2cdf52d65_SetDate">
    <vt:lpwstr>2024-07-03T16:55:25Z</vt:lpwstr>
  </property>
  <property fmtid="{D5CDD505-2E9C-101B-9397-08002B2CF9AE}" pid="4" name="MSIP_Label_7d57d072-e082-4187-b003-3ca2cdf52d65_Method">
    <vt:lpwstr>Privileged</vt:lpwstr>
  </property>
  <property fmtid="{D5CDD505-2E9C-101B-9397-08002B2CF9AE}" pid="5" name="MSIP_Label_7d57d072-e082-4187-b003-3ca2cdf52d65_Name">
    <vt:lpwstr>7d57d072-e082-4187-b003-3ca2cdf52d65</vt:lpwstr>
  </property>
  <property fmtid="{D5CDD505-2E9C-101B-9397-08002B2CF9AE}" pid="6" name="MSIP_Label_7d57d072-e082-4187-b003-3ca2cdf52d65_SiteId">
    <vt:lpwstr>d5fb7087-3777-42ad-966a-892ef47225d1</vt:lpwstr>
  </property>
  <property fmtid="{D5CDD505-2E9C-101B-9397-08002B2CF9AE}" pid="7" name="MSIP_Label_7d57d072-e082-4187-b003-3ca2cdf52d65_ActionId">
    <vt:lpwstr>e7230925-37fb-41b0-a740-78c800bfd65a</vt:lpwstr>
  </property>
  <property fmtid="{D5CDD505-2E9C-101B-9397-08002B2CF9AE}" pid="8" name="MSIP_Label_7d57d072-e082-4187-b003-3ca2cdf52d65_ContentBits">
    <vt:lpwstr>0</vt:lpwstr>
  </property>
  <property fmtid="{D5CDD505-2E9C-101B-9397-08002B2CF9AE}" pid="9" name="ContentTypeId">
    <vt:lpwstr>0x0101005915AE161D33644C87CF8C61106896FB</vt:lpwstr>
  </property>
  <property fmtid="{D5CDD505-2E9C-101B-9397-08002B2CF9AE}" pid="10" name="MediaServiceImageTags">
    <vt:lpwstr/>
  </property>
</Properties>
</file>